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Documentos (TechnoEdition)\"/>
    </mc:Choice>
  </mc:AlternateContent>
  <xr:revisionPtr revIDLastSave="0" documentId="13_ncr:1_{06A9584E-38EE-4E77-AA7C-8D57142FE8F9}" xr6:coauthVersionLast="43" xr6:coauthVersionMax="43" xr10:uidLastSave="{00000000-0000-0000-0000-000000000000}"/>
  <bookViews>
    <workbookView xWindow="-120" yWindow="-120" windowWidth="29040" windowHeight="15840" tabRatio="579" xr2:uid="{00000000-000D-0000-FFFF-FFFF00000000}"/>
  </bookViews>
  <sheets>
    <sheet name="Consulta" sheetId="1" r:id="rId1"/>
    <sheet name="Chamados" sheetId="2" r:id="rId2"/>
  </sheets>
  <definedNames>
    <definedName name="ListaNúm">Chamados[Nº]</definedName>
    <definedName name="NúmChamado">Consulta!$B$7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H16" i="1"/>
  <c r="H13" i="1"/>
  <c r="H10" i="1"/>
  <c r="D10" i="1"/>
  <c r="B10" i="1"/>
  <c r="F7" i="1"/>
  <c r="D7" i="1"/>
  <c r="D4" i="2"/>
  <c r="E4" i="2" s="1"/>
  <c r="D5" i="2"/>
  <c r="E5" i="2" s="1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101" i="2"/>
  <c r="D102" i="2"/>
  <c r="E102" i="2" s="1"/>
  <c r="D103" i="2"/>
  <c r="E103" i="2" s="1"/>
  <c r="D104" i="2"/>
  <c r="E104" i="2" s="1"/>
  <c r="D105" i="2"/>
  <c r="E105" i="2" s="1"/>
  <c r="D106" i="2"/>
  <c r="E106" i="2" s="1"/>
  <c r="D107" i="2"/>
  <c r="E107" i="2" s="1"/>
  <c r="D108" i="2"/>
  <c r="E108" i="2" s="1"/>
  <c r="D109" i="2"/>
  <c r="E109" i="2" s="1"/>
  <c r="D110" i="2"/>
  <c r="E110" i="2" s="1"/>
  <c r="D111" i="2"/>
  <c r="E111" i="2" s="1"/>
  <c r="D112" i="2"/>
  <c r="E112" i="2" s="1"/>
  <c r="D113" i="2"/>
  <c r="E113" i="2" s="1"/>
  <c r="D114" i="2"/>
  <c r="E114" i="2" s="1"/>
  <c r="D115" i="2"/>
  <c r="E115" i="2" s="1"/>
  <c r="D116" i="2"/>
  <c r="E116" i="2" s="1"/>
  <c r="D117" i="2"/>
  <c r="E117" i="2" s="1"/>
  <c r="D118" i="2"/>
  <c r="E118" i="2" s="1"/>
  <c r="D119" i="2"/>
  <c r="E119" i="2" s="1"/>
  <c r="D120" i="2"/>
  <c r="E120" i="2" s="1"/>
  <c r="D121" i="2"/>
  <c r="E121" i="2" s="1"/>
  <c r="D122" i="2"/>
  <c r="E122" i="2" s="1"/>
  <c r="D123" i="2"/>
  <c r="E123" i="2" s="1"/>
  <c r="D124" i="2"/>
  <c r="E124" i="2" s="1"/>
  <c r="D125" i="2"/>
  <c r="E125" i="2" s="1"/>
  <c r="D126" i="2"/>
  <c r="E126" i="2" s="1"/>
  <c r="D127" i="2"/>
  <c r="E127" i="2" s="1"/>
  <c r="D128" i="2"/>
  <c r="E128" i="2" s="1"/>
  <c r="D129" i="2"/>
  <c r="E129" i="2" s="1"/>
  <c r="D130" i="2"/>
  <c r="E130" i="2" s="1"/>
  <c r="D131" i="2"/>
  <c r="E131" i="2" s="1"/>
  <c r="D132" i="2"/>
  <c r="E132" i="2" s="1"/>
  <c r="D133" i="2"/>
  <c r="E133" i="2" s="1"/>
  <c r="D134" i="2"/>
  <c r="E134" i="2" s="1"/>
  <c r="D135" i="2"/>
  <c r="E135" i="2" s="1"/>
  <c r="D136" i="2"/>
  <c r="E136" i="2" s="1"/>
  <c r="D137" i="2"/>
  <c r="E137" i="2" s="1"/>
  <c r="D138" i="2"/>
  <c r="E138" i="2" s="1"/>
  <c r="D139" i="2"/>
  <c r="E139" i="2" s="1"/>
  <c r="D140" i="2"/>
  <c r="E140" i="2" s="1"/>
  <c r="D141" i="2"/>
  <c r="E141" i="2" s="1"/>
  <c r="D142" i="2"/>
  <c r="E142" i="2" s="1"/>
  <c r="D143" i="2"/>
  <c r="E143" i="2" s="1"/>
  <c r="D144" i="2"/>
  <c r="E144" i="2" s="1"/>
  <c r="D145" i="2"/>
  <c r="E145" i="2" s="1"/>
  <c r="D146" i="2"/>
  <c r="E146" i="2" s="1"/>
  <c r="D147" i="2"/>
  <c r="E147" i="2" s="1"/>
  <c r="D148" i="2"/>
  <c r="E148" i="2" s="1"/>
  <c r="D149" i="2"/>
  <c r="E149" i="2" s="1"/>
  <c r="D150" i="2"/>
  <c r="E150" i="2" s="1"/>
  <c r="D151" i="2"/>
  <c r="E151" i="2" s="1"/>
  <c r="D152" i="2"/>
  <c r="E152" i="2" s="1"/>
  <c r="D153" i="2"/>
  <c r="E153" i="2" s="1"/>
  <c r="D154" i="2"/>
  <c r="E154" i="2" s="1"/>
  <c r="D155" i="2"/>
  <c r="E155" i="2" s="1"/>
  <c r="D156" i="2"/>
  <c r="E156" i="2" s="1"/>
  <c r="D157" i="2"/>
  <c r="E157" i="2" s="1"/>
  <c r="D158" i="2"/>
  <c r="E158" i="2" s="1"/>
  <c r="D159" i="2"/>
  <c r="E159" i="2" s="1"/>
  <c r="D160" i="2"/>
  <c r="E160" i="2" s="1"/>
  <c r="D161" i="2"/>
  <c r="E161" i="2" s="1"/>
  <c r="D162" i="2"/>
  <c r="E162" i="2" s="1"/>
  <c r="D163" i="2"/>
  <c r="E163" i="2" s="1"/>
  <c r="D164" i="2"/>
  <c r="E164" i="2" s="1"/>
  <c r="D165" i="2"/>
  <c r="E165" i="2" s="1"/>
  <c r="D166" i="2"/>
  <c r="E166" i="2" s="1"/>
  <c r="D167" i="2"/>
  <c r="E167" i="2" s="1"/>
  <c r="D168" i="2"/>
  <c r="E168" i="2" s="1"/>
  <c r="D169" i="2"/>
  <c r="E169" i="2" s="1"/>
  <c r="D170" i="2"/>
  <c r="E170" i="2" s="1"/>
  <c r="D171" i="2"/>
  <c r="E171" i="2" s="1"/>
  <c r="D172" i="2"/>
  <c r="E172" i="2" s="1"/>
  <c r="D173" i="2"/>
  <c r="E173" i="2" s="1"/>
  <c r="D174" i="2"/>
  <c r="E174" i="2" s="1"/>
  <c r="D175" i="2"/>
  <c r="E175" i="2" s="1"/>
  <c r="D176" i="2"/>
  <c r="E176" i="2" s="1"/>
  <c r="D177" i="2"/>
  <c r="E177" i="2" s="1"/>
  <c r="D178" i="2"/>
  <c r="E178" i="2" s="1"/>
  <c r="D179" i="2"/>
  <c r="E179" i="2" s="1"/>
  <c r="D180" i="2"/>
  <c r="E180" i="2" s="1"/>
  <c r="D181" i="2"/>
  <c r="E181" i="2" s="1"/>
  <c r="D182" i="2"/>
  <c r="E182" i="2" s="1"/>
  <c r="D183" i="2"/>
  <c r="E183" i="2" s="1"/>
  <c r="D184" i="2"/>
  <c r="E184" i="2" s="1"/>
  <c r="D185" i="2"/>
  <c r="E185" i="2" s="1"/>
  <c r="D186" i="2"/>
  <c r="E186" i="2" s="1"/>
  <c r="D187" i="2"/>
  <c r="E187" i="2" s="1"/>
  <c r="D188" i="2"/>
  <c r="E188" i="2" s="1"/>
  <c r="D189" i="2"/>
  <c r="E189" i="2" s="1"/>
  <c r="D190" i="2"/>
  <c r="E190" i="2" s="1"/>
  <c r="D191" i="2"/>
  <c r="E191" i="2" s="1"/>
  <c r="D192" i="2"/>
  <c r="E192" i="2" s="1"/>
  <c r="D193" i="2"/>
  <c r="E193" i="2" s="1"/>
  <c r="D194" i="2"/>
  <c r="E194" i="2" s="1"/>
  <c r="D195" i="2"/>
  <c r="E195" i="2" s="1"/>
  <c r="D196" i="2"/>
  <c r="E196" i="2" s="1"/>
  <c r="D197" i="2"/>
  <c r="E197" i="2" s="1"/>
  <c r="D198" i="2"/>
  <c r="E198" i="2" s="1"/>
  <c r="D199" i="2"/>
  <c r="E199" i="2" s="1"/>
  <c r="D200" i="2"/>
  <c r="E200" i="2" s="1"/>
  <c r="D201" i="2"/>
  <c r="D202" i="2"/>
  <c r="E202" i="2" s="1"/>
  <c r="D203" i="2"/>
  <c r="E203" i="2" s="1"/>
  <c r="D204" i="2"/>
  <c r="E204" i="2" s="1"/>
  <c r="D205" i="2"/>
  <c r="E205" i="2" s="1"/>
  <c r="D206" i="2"/>
  <c r="E206" i="2" s="1"/>
  <c r="D207" i="2"/>
  <c r="E207" i="2" s="1"/>
  <c r="D208" i="2"/>
  <c r="E208" i="2" s="1"/>
  <c r="D209" i="2"/>
  <c r="E209" i="2" s="1"/>
  <c r="D210" i="2"/>
  <c r="E210" i="2" s="1"/>
  <c r="D211" i="2"/>
  <c r="E211" i="2" s="1"/>
  <c r="D212" i="2"/>
  <c r="E212" i="2" s="1"/>
  <c r="D213" i="2"/>
  <c r="E213" i="2" s="1"/>
  <c r="D214" i="2"/>
  <c r="E214" i="2" s="1"/>
  <c r="D215" i="2"/>
  <c r="E215" i="2" s="1"/>
  <c r="D216" i="2"/>
  <c r="E216" i="2" s="1"/>
  <c r="D217" i="2"/>
  <c r="E217" i="2" s="1"/>
  <c r="D218" i="2"/>
  <c r="E218" i="2" s="1"/>
  <c r="D219" i="2"/>
  <c r="E219" i="2" s="1"/>
  <c r="D220" i="2"/>
  <c r="E220" i="2" s="1"/>
  <c r="D221" i="2"/>
  <c r="E221" i="2" s="1"/>
  <c r="D222" i="2"/>
  <c r="E222" i="2" s="1"/>
  <c r="D223" i="2"/>
  <c r="E223" i="2" s="1"/>
  <c r="D224" i="2"/>
  <c r="E224" i="2" s="1"/>
  <c r="D225" i="2"/>
  <c r="E225" i="2" s="1"/>
  <c r="D226" i="2"/>
  <c r="E226" i="2" s="1"/>
  <c r="D227" i="2"/>
  <c r="E227" i="2" s="1"/>
  <c r="D228" i="2"/>
  <c r="E228" i="2" s="1"/>
  <c r="D229" i="2"/>
  <c r="D230" i="2"/>
  <c r="E230" i="2" s="1"/>
  <c r="D231" i="2"/>
  <c r="E231" i="2" s="1"/>
  <c r="D232" i="2"/>
  <c r="E232" i="2" s="1"/>
  <c r="D233" i="2"/>
  <c r="E233" i="2" s="1"/>
  <c r="D234" i="2"/>
  <c r="E234" i="2" s="1"/>
  <c r="D235" i="2"/>
  <c r="E235" i="2" s="1"/>
  <c r="D236" i="2"/>
  <c r="E236" i="2" s="1"/>
  <c r="D237" i="2"/>
  <c r="E237" i="2" s="1"/>
  <c r="D238" i="2"/>
  <c r="E238" i="2" s="1"/>
  <c r="D239" i="2"/>
  <c r="E239" i="2" s="1"/>
  <c r="D240" i="2"/>
  <c r="E240" i="2" s="1"/>
  <c r="D241" i="2"/>
  <c r="E241" i="2" s="1"/>
  <c r="D242" i="2"/>
  <c r="E242" i="2" s="1"/>
  <c r="D243" i="2"/>
  <c r="E243" i="2" s="1"/>
  <c r="D244" i="2"/>
  <c r="E244" i="2" s="1"/>
  <c r="D245" i="2"/>
  <c r="E245" i="2" s="1"/>
  <c r="D246" i="2"/>
  <c r="E246" i="2" s="1"/>
  <c r="D247" i="2"/>
  <c r="E247" i="2" s="1"/>
  <c r="D248" i="2"/>
  <c r="E248" i="2" s="1"/>
  <c r="D249" i="2"/>
  <c r="E249" i="2" s="1"/>
  <c r="D250" i="2"/>
  <c r="E250" i="2" s="1"/>
  <c r="D251" i="2"/>
  <c r="E251" i="2" s="1"/>
  <c r="D252" i="2"/>
  <c r="E252" i="2" s="1"/>
  <c r="D253" i="2"/>
  <c r="E253" i="2" s="1"/>
  <c r="D254" i="2"/>
  <c r="E254" i="2" s="1"/>
  <c r="D255" i="2"/>
  <c r="E255" i="2" s="1"/>
  <c r="D256" i="2"/>
  <c r="E256" i="2" s="1"/>
  <c r="D257" i="2"/>
  <c r="E257" i="2" s="1"/>
  <c r="D258" i="2"/>
  <c r="E258" i="2" s="1"/>
  <c r="D259" i="2"/>
  <c r="E259" i="2" s="1"/>
  <c r="D260" i="2"/>
  <c r="E260" i="2" s="1"/>
  <c r="D261" i="2"/>
  <c r="E261" i="2" s="1"/>
  <c r="D262" i="2"/>
  <c r="E262" i="2" s="1"/>
  <c r="D263" i="2"/>
  <c r="E263" i="2" s="1"/>
  <c r="D264" i="2"/>
  <c r="E264" i="2" s="1"/>
  <c r="D265" i="2"/>
  <c r="E265" i="2" s="1"/>
  <c r="D266" i="2"/>
  <c r="E266" i="2" s="1"/>
  <c r="D267" i="2"/>
  <c r="E267" i="2" s="1"/>
  <c r="D268" i="2"/>
  <c r="E268" i="2" s="1"/>
  <c r="D269" i="2"/>
  <c r="E269" i="2" s="1"/>
  <c r="D270" i="2"/>
  <c r="E270" i="2" s="1"/>
  <c r="D271" i="2"/>
  <c r="E271" i="2" s="1"/>
  <c r="D272" i="2"/>
  <c r="E272" i="2" s="1"/>
  <c r="D273" i="2"/>
  <c r="E273" i="2" s="1"/>
  <c r="D274" i="2"/>
  <c r="E274" i="2" s="1"/>
  <c r="D275" i="2"/>
  <c r="E275" i="2" s="1"/>
  <c r="D276" i="2"/>
  <c r="E276" i="2" s="1"/>
  <c r="D277" i="2"/>
  <c r="E277" i="2" s="1"/>
  <c r="D278" i="2"/>
  <c r="E278" i="2" s="1"/>
  <c r="D279" i="2"/>
  <c r="E279" i="2" s="1"/>
  <c r="D280" i="2"/>
  <c r="E280" i="2" s="1"/>
  <c r="D281" i="2"/>
  <c r="E281" i="2" s="1"/>
  <c r="D282" i="2"/>
  <c r="E282" i="2" s="1"/>
  <c r="D283" i="2"/>
  <c r="E283" i="2" s="1"/>
  <c r="D284" i="2"/>
  <c r="E284" i="2" s="1"/>
  <c r="D285" i="2"/>
  <c r="E285" i="2" s="1"/>
  <c r="D286" i="2"/>
  <c r="E286" i="2" s="1"/>
  <c r="D287" i="2"/>
  <c r="E287" i="2" s="1"/>
  <c r="D288" i="2"/>
  <c r="E288" i="2" s="1"/>
  <c r="D289" i="2"/>
  <c r="E289" i="2" s="1"/>
  <c r="D290" i="2"/>
  <c r="E290" i="2" s="1"/>
  <c r="D291" i="2"/>
  <c r="E291" i="2" s="1"/>
  <c r="D292" i="2"/>
  <c r="E292" i="2" s="1"/>
  <c r="D293" i="2"/>
  <c r="E293" i="2" s="1"/>
  <c r="D294" i="2"/>
  <c r="E294" i="2" s="1"/>
  <c r="D295" i="2"/>
  <c r="E295" i="2" s="1"/>
  <c r="D296" i="2"/>
  <c r="E296" i="2" s="1"/>
  <c r="D297" i="2"/>
  <c r="E297" i="2" s="1"/>
  <c r="D298" i="2"/>
  <c r="E298" i="2" s="1"/>
  <c r="D299" i="2"/>
  <c r="E299" i="2" s="1"/>
  <c r="D300" i="2"/>
  <c r="E300" i="2" s="1"/>
  <c r="D301" i="2"/>
  <c r="E301" i="2" s="1"/>
  <c r="D302" i="2"/>
  <c r="E302" i="2" s="1"/>
  <c r="D303" i="2"/>
  <c r="E303" i="2" s="1"/>
  <c r="D304" i="2"/>
  <c r="E304" i="2" s="1"/>
  <c r="D305" i="2"/>
  <c r="E305" i="2" s="1"/>
  <c r="D306" i="2"/>
  <c r="E306" i="2" s="1"/>
  <c r="D307" i="2"/>
  <c r="E307" i="2" s="1"/>
  <c r="D308" i="2"/>
  <c r="E308" i="2" s="1"/>
  <c r="D309" i="2"/>
  <c r="E309" i="2" s="1"/>
  <c r="D310" i="2"/>
  <c r="E310" i="2" s="1"/>
  <c r="D311" i="2"/>
  <c r="E311" i="2" s="1"/>
  <c r="D312" i="2"/>
  <c r="E312" i="2" s="1"/>
  <c r="D313" i="2"/>
  <c r="E313" i="2" s="1"/>
  <c r="D314" i="2"/>
  <c r="E314" i="2" s="1"/>
  <c r="D315" i="2"/>
  <c r="E315" i="2" s="1"/>
  <c r="D316" i="2"/>
  <c r="E316" i="2" s="1"/>
  <c r="D317" i="2"/>
  <c r="E317" i="2" s="1"/>
  <c r="D318" i="2"/>
  <c r="E318" i="2" s="1"/>
  <c r="D319" i="2"/>
  <c r="E319" i="2" s="1"/>
  <c r="D320" i="2"/>
  <c r="E320" i="2" s="1"/>
  <c r="D321" i="2"/>
  <c r="E321" i="2" s="1"/>
  <c r="D322" i="2"/>
  <c r="E322" i="2" s="1"/>
  <c r="D323" i="2"/>
  <c r="E323" i="2" s="1"/>
  <c r="D324" i="2"/>
  <c r="E324" i="2" s="1"/>
  <c r="D325" i="2"/>
  <c r="E325" i="2" s="1"/>
  <c r="D326" i="2"/>
  <c r="E326" i="2" s="1"/>
  <c r="D327" i="2"/>
  <c r="E327" i="2" s="1"/>
  <c r="D328" i="2"/>
  <c r="E328" i="2" s="1"/>
  <c r="D329" i="2"/>
  <c r="E329" i="2" s="1"/>
  <c r="D330" i="2"/>
  <c r="E330" i="2" s="1"/>
  <c r="D331" i="2"/>
  <c r="E331" i="2" s="1"/>
  <c r="D332" i="2"/>
  <c r="E332" i="2" s="1"/>
  <c r="D333" i="2"/>
  <c r="E333" i="2" s="1"/>
  <c r="D334" i="2"/>
  <c r="E334" i="2" s="1"/>
  <c r="D335" i="2"/>
  <c r="E335" i="2" s="1"/>
  <c r="D336" i="2"/>
  <c r="E336" i="2" s="1"/>
  <c r="D337" i="2"/>
  <c r="E337" i="2" s="1"/>
  <c r="D338" i="2"/>
  <c r="E338" i="2" s="1"/>
  <c r="D339" i="2"/>
  <c r="E339" i="2" s="1"/>
  <c r="D340" i="2"/>
  <c r="E340" i="2" s="1"/>
  <c r="D341" i="2"/>
  <c r="E341" i="2" s="1"/>
  <c r="D342" i="2"/>
  <c r="E342" i="2" s="1"/>
  <c r="D343" i="2"/>
  <c r="E343" i="2" s="1"/>
  <c r="D344" i="2"/>
  <c r="E344" i="2" s="1"/>
  <c r="D345" i="2"/>
  <c r="E345" i="2" s="1"/>
  <c r="D346" i="2"/>
  <c r="E346" i="2" s="1"/>
  <c r="D347" i="2"/>
  <c r="E347" i="2" s="1"/>
  <c r="D348" i="2"/>
  <c r="E348" i="2" s="1"/>
  <c r="D349" i="2"/>
  <c r="E349" i="2" s="1"/>
  <c r="D350" i="2"/>
  <c r="E350" i="2" s="1"/>
  <c r="D351" i="2"/>
  <c r="E351" i="2" s="1"/>
  <c r="D352" i="2"/>
  <c r="E352" i="2" s="1"/>
  <c r="D353" i="2"/>
  <c r="E353" i="2" s="1"/>
  <c r="D354" i="2"/>
  <c r="E354" i="2" s="1"/>
  <c r="D355" i="2"/>
  <c r="E355" i="2" s="1"/>
  <c r="D356" i="2"/>
  <c r="E356" i="2" s="1"/>
  <c r="D357" i="2"/>
  <c r="E357" i="2" s="1"/>
  <c r="D358" i="2"/>
  <c r="E358" i="2" s="1"/>
  <c r="D359" i="2"/>
  <c r="E359" i="2" s="1"/>
  <c r="D360" i="2"/>
  <c r="E360" i="2" s="1"/>
  <c r="D361" i="2"/>
  <c r="E361" i="2" s="1"/>
  <c r="D362" i="2"/>
  <c r="E362" i="2" s="1"/>
  <c r="D363" i="2"/>
  <c r="E363" i="2" s="1"/>
  <c r="D364" i="2"/>
  <c r="E364" i="2" s="1"/>
  <c r="D365" i="2"/>
  <c r="E365" i="2" s="1"/>
  <c r="D366" i="2"/>
  <c r="E366" i="2" s="1"/>
  <c r="D367" i="2"/>
  <c r="E367" i="2" s="1"/>
  <c r="D368" i="2"/>
  <c r="D369" i="2"/>
  <c r="E369" i="2" s="1"/>
  <c r="D370" i="2"/>
  <c r="E370" i="2" s="1"/>
  <c r="D371" i="2"/>
  <c r="E371" i="2" s="1"/>
  <c r="D372" i="2"/>
  <c r="E372" i="2" s="1"/>
  <c r="D373" i="2"/>
  <c r="E373" i="2" s="1"/>
  <c r="D374" i="2"/>
  <c r="E374" i="2" s="1"/>
  <c r="D375" i="2"/>
  <c r="E375" i="2" s="1"/>
  <c r="D376" i="2"/>
  <c r="E376" i="2" s="1"/>
  <c r="D377" i="2"/>
  <c r="E377" i="2" s="1"/>
  <c r="D378" i="2"/>
  <c r="E378" i="2" s="1"/>
  <c r="D379" i="2"/>
  <c r="E379" i="2" s="1"/>
  <c r="D380" i="2"/>
  <c r="E380" i="2" s="1"/>
  <c r="D381" i="2"/>
  <c r="E381" i="2" s="1"/>
  <c r="D382" i="2"/>
  <c r="E382" i="2" s="1"/>
  <c r="D383" i="2"/>
  <c r="E383" i="2" s="1"/>
  <c r="D384" i="2"/>
  <c r="E384" i="2" s="1"/>
  <c r="D385" i="2"/>
  <c r="E385" i="2" s="1"/>
  <c r="D386" i="2"/>
  <c r="E386" i="2" s="1"/>
  <c r="D387" i="2"/>
  <c r="E387" i="2" s="1"/>
  <c r="D388" i="2"/>
  <c r="E388" i="2" s="1"/>
  <c r="D389" i="2"/>
  <c r="E389" i="2" s="1"/>
  <c r="D390" i="2"/>
  <c r="E390" i="2" s="1"/>
  <c r="D391" i="2"/>
  <c r="E391" i="2" s="1"/>
  <c r="D392" i="2"/>
  <c r="E392" i="2" s="1"/>
  <c r="D393" i="2"/>
  <c r="E393" i="2" s="1"/>
  <c r="D394" i="2"/>
  <c r="E394" i="2" s="1"/>
  <c r="D395" i="2"/>
  <c r="E395" i="2" s="1"/>
  <c r="D396" i="2"/>
  <c r="E396" i="2" s="1"/>
  <c r="D397" i="2"/>
  <c r="E397" i="2" s="1"/>
  <c r="D398" i="2"/>
  <c r="E398" i="2" s="1"/>
  <c r="D399" i="2"/>
  <c r="E399" i="2" s="1"/>
  <c r="D400" i="2"/>
  <c r="E400" i="2" s="1"/>
  <c r="D401" i="2"/>
  <c r="E401" i="2" s="1"/>
  <c r="D402" i="2"/>
  <c r="E402" i="2" s="1"/>
  <c r="D403" i="2"/>
  <c r="E403" i="2" s="1"/>
  <c r="D404" i="2"/>
  <c r="E404" i="2" s="1"/>
  <c r="D405" i="2"/>
  <c r="E405" i="2" s="1"/>
  <c r="D406" i="2"/>
  <c r="E406" i="2" s="1"/>
  <c r="D407" i="2"/>
  <c r="E407" i="2" s="1"/>
  <c r="D408" i="2"/>
  <c r="E408" i="2" s="1"/>
  <c r="D409" i="2"/>
  <c r="E409" i="2" s="1"/>
  <c r="D410" i="2"/>
  <c r="E410" i="2" s="1"/>
  <c r="D411" i="2"/>
  <c r="E411" i="2" s="1"/>
  <c r="D412" i="2"/>
  <c r="E412" i="2" s="1"/>
  <c r="D413" i="2"/>
  <c r="D414" i="2"/>
  <c r="E414" i="2" s="1"/>
  <c r="D415" i="2"/>
  <c r="E415" i="2" s="1"/>
  <c r="D416" i="2"/>
  <c r="E416" i="2" s="1"/>
  <c r="D417" i="2"/>
  <c r="E417" i="2" s="1"/>
  <c r="D418" i="2"/>
  <c r="E418" i="2" s="1"/>
  <c r="D419" i="2"/>
  <c r="E419" i="2" s="1"/>
  <c r="D420" i="2"/>
  <c r="E420" i="2" s="1"/>
  <c r="D421" i="2"/>
  <c r="E421" i="2" s="1"/>
  <c r="D422" i="2"/>
  <c r="E422" i="2" s="1"/>
  <c r="D423" i="2"/>
  <c r="E423" i="2" s="1"/>
  <c r="D424" i="2"/>
  <c r="E424" i="2" s="1"/>
  <c r="D425" i="2"/>
  <c r="E425" i="2" s="1"/>
  <c r="D426" i="2"/>
  <c r="E426" i="2" s="1"/>
  <c r="D427" i="2"/>
  <c r="E427" i="2" s="1"/>
  <c r="D428" i="2"/>
  <c r="E428" i="2" s="1"/>
  <c r="D429" i="2"/>
  <c r="E429" i="2" s="1"/>
  <c r="D430" i="2"/>
  <c r="E430" i="2" s="1"/>
  <c r="D431" i="2"/>
  <c r="E431" i="2" s="1"/>
  <c r="D432" i="2"/>
  <c r="E432" i="2" s="1"/>
  <c r="D433" i="2"/>
  <c r="E433" i="2" s="1"/>
  <c r="D434" i="2"/>
  <c r="E434" i="2" s="1"/>
  <c r="D435" i="2"/>
  <c r="E435" i="2" s="1"/>
  <c r="D436" i="2"/>
  <c r="E436" i="2" s="1"/>
  <c r="D437" i="2"/>
  <c r="E437" i="2" s="1"/>
  <c r="D438" i="2"/>
  <c r="E438" i="2" s="1"/>
  <c r="D439" i="2"/>
  <c r="E439" i="2" s="1"/>
  <c r="D440" i="2"/>
  <c r="E440" i="2" s="1"/>
  <c r="D441" i="2"/>
  <c r="E441" i="2" s="1"/>
  <c r="D442" i="2"/>
  <c r="E442" i="2" s="1"/>
  <c r="D443" i="2"/>
  <c r="E443" i="2" s="1"/>
  <c r="D444" i="2"/>
  <c r="E444" i="2" s="1"/>
  <c r="D445" i="2"/>
  <c r="E445" i="2" s="1"/>
  <c r="D446" i="2"/>
  <c r="E446" i="2" s="1"/>
  <c r="D447" i="2"/>
  <c r="E447" i="2" s="1"/>
  <c r="D448" i="2"/>
  <c r="E448" i="2" s="1"/>
  <c r="D449" i="2"/>
  <c r="E449" i="2" s="1"/>
  <c r="D450" i="2"/>
  <c r="E450" i="2" s="1"/>
  <c r="D451" i="2"/>
  <c r="E451" i="2" s="1"/>
  <c r="D452" i="2"/>
  <c r="E452" i="2" s="1"/>
  <c r="D453" i="2"/>
  <c r="E453" i="2" s="1"/>
  <c r="D454" i="2"/>
  <c r="E454" i="2" s="1"/>
  <c r="D455" i="2"/>
  <c r="E455" i="2" s="1"/>
  <c r="D456" i="2"/>
  <c r="E456" i="2" s="1"/>
  <c r="D457" i="2"/>
  <c r="E457" i="2" s="1"/>
  <c r="D458" i="2"/>
  <c r="E458" i="2" s="1"/>
  <c r="D459" i="2"/>
  <c r="E459" i="2" s="1"/>
  <c r="D460" i="2"/>
  <c r="E460" i="2" s="1"/>
  <c r="D461" i="2"/>
  <c r="E461" i="2" s="1"/>
  <c r="D462" i="2"/>
  <c r="E462" i="2" s="1"/>
  <c r="D463" i="2"/>
  <c r="E463" i="2" s="1"/>
  <c r="D464" i="2"/>
  <c r="E464" i="2" s="1"/>
  <c r="D465" i="2"/>
  <c r="D466" i="2"/>
  <c r="E466" i="2" s="1"/>
  <c r="D467" i="2"/>
  <c r="E467" i="2" s="1"/>
  <c r="D468" i="2"/>
  <c r="E468" i="2" s="1"/>
  <c r="D469" i="2"/>
  <c r="E469" i="2" s="1"/>
  <c r="D470" i="2"/>
  <c r="E470" i="2" s="1"/>
  <c r="D471" i="2"/>
  <c r="E471" i="2" s="1"/>
  <c r="D472" i="2"/>
  <c r="E472" i="2" s="1"/>
  <c r="D473" i="2"/>
  <c r="E473" i="2" s="1"/>
  <c r="D474" i="2"/>
  <c r="E474" i="2" s="1"/>
  <c r="D475" i="2"/>
  <c r="E475" i="2" s="1"/>
  <c r="D476" i="2"/>
  <c r="E476" i="2" s="1"/>
  <c r="D477" i="2"/>
  <c r="E477" i="2" s="1"/>
  <c r="D478" i="2"/>
  <c r="E478" i="2" s="1"/>
  <c r="D479" i="2"/>
  <c r="E479" i="2" s="1"/>
  <c r="D480" i="2"/>
  <c r="E480" i="2" s="1"/>
  <c r="D481" i="2"/>
  <c r="E481" i="2" s="1"/>
  <c r="D482" i="2"/>
  <c r="E482" i="2" s="1"/>
  <c r="D483" i="2"/>
  <c r="E483" i="2" s="1"/>
  <c r="D484" i="2"/>
  <c r="E484" i="2" s="1"/>
  <c r="D485" i="2"/>
  <c r="E485" i="2" s="1"/>
  <c r="D486" i="2"/>
  <c r="E486" i="2" s="1"/>
  <c r="D487" i="2"/>
  <c r="E487" i="2" s="1"/>
  <c r="D488" i="2"/>
  <c r="E488" i="2" s="1"/>
  <c r="D489" i="2"/>
  <c r="E489" i="2" s="1"/>
  <c r="D490" i="2"/>
  <c r="E490" i="2" s="1"/>
  <c r="D491" i="2"/>
  <c r="E491" i="2" s="1"/>
  <c r="D492" i="2"/>
  <c r="E492" i="2" s="1"/>
  <c r="D493" i="2"/>
  <c r="E493" i="2" s="1"/>
  <c r="D494" i="2"/>
  <c r="E494" i="2" s="1"/>
  <c r="D495" i="2"/>
  <c r="E495" i="2" s="1"/>
  <c r="D496" i="2"/>
  <c r="E496" i="2" s="1"/>
  <c r="D497" i="2"/>
  <c r="E497" i="2" s="1"/>
  <c r="D498" i="2"/>
  <c r="E498" i="2" s="1"/>
  <c r="D499" i="2"/>
  <c r="E499" i="2" s="1"/>
  <c r="D500" i="2"/>
  <c r="E500" i="2" s="1"/>
  <c r="D501" i="2"/>
  <c r="E501" i="2" s="1"/>
  <c r="D502" i="2"/>
  <c r="E502" i="2" s="1"/>
  <c r="D503" i="2"/>
  <c r="E503" i="2" s="1"/>
  <c r="D504" i="2"/>
  <c r="E504" i="2" s="1"/>
  <c r="D505" i="2"/>
  <c r="E505" i="2" s="1"/>
  <c r="D506" i="2"/>
  <c r="E506" i="2" s="1"/>
  <c r="D507" i="2"/>
  <c r="E507" i="2" s="1"/>
  <c r="D508" i="2"/>
  <c r="E508" i="2" s="1"/>
  <c r="D509" i="2"/>
  <c r="E509" i="2" s="1"/>
  <c r="D510" i="2"/>
  <c r="E510" i="2" s="1"/>
  <c r="D511" i="2"/>
  <c r="E511" i="2" s="1"/>
  <c r="D512" i="2"/>
  <c r="E512" i="2" s="1"/>
  <c r="D513" i="2"/>
  <c r="E513" i="2" s="1"/>
  <c r="D514" i="2"/>
  <c r="E514" i="2" s="1"/>
  <c r="D515" i="2"/>
  <c r="E515" i="2" s="1"/>
  <c r="D516" i="2"/>
  <c r="E516" i="2" s="1"/>
  <c r="D517" i="2"/>
  <c r="E517" i="2" s="1"/>
  <c r="D518" i="2"/>
  <c r="E518" i="2" s="1"/>
  <c r="D519" i="2"/>
  <c r="E519" i="2" s="1"/>
  <c r="D520" i="2"/>
  <c r="E520" i="2" s="1"/>
  <c r="D521" i="2"/>
  <c r="E521" i="2" s="1"/>
  <c r="D522" i="2"/>
  <c r="E522" i="2" s="1"/>
  <c r="D523" i="2"/>
  <c r="E523" i="2" s="1"/>
  <c r="D524" i="2"/>
  <c r="E524" i="2" s="1"/>
  <c r="D525" i="2"/>
  <c r="E525" i="2" s="1"/>
  <c r="D526" i="2"/>
  <c r="E526" i="2" s="1"/>
  <c r="D527" i="2"/>
  <c r="E527" i="2" s="1"/>
  <c r="D528" i="2"/>
  <c r="E528" i="2" s="1"/>
  <c r="D529" i="2"/>
  <c r="E529" i="2" s="1"/>
  <c r="D530" i="2"/>
  <c r="E530" i="2" s="1"/>
  <c r="D531" i="2"/>
  <c r="E531" i="2" s="1"/>
  <c r="D532" i="2"/>
  <c r="E532" i="2" s="1"/>
  <c r="D533" i="2"/>
  <c r="E533" i="2" s="1"/>
  <c r="D534" i="2"/>
  <c r="E534" i="2" s="1"/>
  <c r="D535" i="2"/>
  <c r="E535" i="2" s="1"/>
  <c r="D536" i="2"/>
  <c r="E536" i="2" s="1"/>
  <c r="D537" i="2"/>
  <c r="E537" i="2" s="1"/>
  <c r="D538" i="2"/>
  <c r="E538" i="2" s="1"/>
  <c r="D539" i="2"/>
  <c r="E539" i="2" s="1"/>
  <c r="D540" i="2"/>
  <c r="E540" i="2" s="1"/>
  <c r="D541" i="2"/>
  <c r="E541" i="2" s="1"/>
  <c r="D542" i="2"/>
  <c r="E542" i="2" s="1"/>
  <c r="D543" i="2"/>
  <c r="E543" i="2" s="1"/>
  <c r="D544" i="2"/>
  <c r="E544" i="2" s="1"/>
  <c r="D545" i="2"/>
  <c r="E545" i="2" s="1"/>
  <c r="D546" i="2"/>
  <c r="E546" i="2" s="1"/>
  <c r="D547" i="2"/>
  <c r="E547" i="2" s="1"/>
  <c r="D548" i="2"/>
  <c r="E548" i="2" s="1"/>
  <c r="D549" i="2"/>
  <c r="E549" i="2" s="1"/>
  <c r="D550" i="2"/>
  <c r="E550" i="2" s="1"/>
  <c r="D551" i="2"/>
  <c r="E551" i="2" s="1"/>
  <c r="D552" i="2"/>
  <c r="E552" i="2" s="1"/>
  <c r="D553" i="2"/>
  <c r="E553" i="2" s="1"/>
  <c r="D554" i="2"/>
  <c r="E554" i="2" s="1"/>
  <c r="D555" i="2"/>
  <c r="E555" i="2" s="1"/>
  <c r="D556" i="2"/>
  <c r="E556" i="2" s="1"/>
  <c r="D557" i="2"/>
  <c r="E557" i="2" s="1"/>
  <c r="D558" i="2"/>
  <c r="E558" i="2" s="1"/>
  <c r="D559" i="2"/>
  <c r="E559" i="2" s="1"/>
  <c r="D560" i="2"/>
  <c r="E560" i="2" s="1"/>
  <c r="D561" i="2"/>
  <c r="E561" i="2" s="1"/>
  <c r="D562" i="2"/>
  <c r="E562" i="2" s="1"/>
  <c r="D563" i="2"/>
  <c r="E563" i="2" s="1"/>
  <c r="D564" i="2"/>
  <c r="E564" i="2" s="1"/>
  <c r="D565" i="2"/>
  <c r="E565" i="2" s="1"/>
  <c r="D566" i="2"/>
  <c r="E566" i="2" s="1"/>
  <c r="D567" i="2"/>
  <c r="E567" i="2" s="1"/>
  <c r="D568" i="2"/>
  <c r="E568" i="2" s="1"/>
  <c r="D569" i="2"/>
  <c r="E569" i="2" s="1"/>
  <c r="D570" i="2"/>
  <c r="E570" i="2" s="1"/>
  <c r="D571" i="2"/>
  <c r="E571" i="2" s="1"/>
  <c r="D572" i="2"/>
  <c r="E572" i="2" s="1"/>
  <c r="D573" i="2"/>
  <c r="E573" i="2" s="1"/>
  <c r="D574" i="2"/>
  <c r="E574" i="2" s="1"/>
  <c r="D575" i="2"/>
  <c r="E575" i="2" s="1"/>
  <c r="D576" i="2"/>
  <c r="E576" i="2" s="1"/>
  <c r="D577" i="2"/>
  <c r="E577" i="2" s="1"/>
  <c r="D578" i="2"/>
  <c r="E578" i="2" s="1"/>
  <c r="D579" i="2"/>
  <c r="E579" i="2" s="1"/>
  <c r="D580" i="2"/>
  <c r="E580" i="2" s="1"/>
  <c r="D581" i="2"/>
  <c r="E581" i="2" s="1"/>
  <c r="D582" i="2"/>
  <c r="E582" i="2" s="1"/>
  <c r="D583" i="2"/>
  <c r="E583" i="2" s="1"/>
  <c r="D584" i="2"/>
  <c r="E584" i="2" s="1"/>
  <c r="D585" i="2"/>
  <c r="E585" i="2" s="1"/>
  <c r="D586" i="2"/>
  <c r="E586" i="2" s="1"/>
  <c r="D587" i="2"/>
  <c r="E587" i="2" s="1"/>
  <c r="D588" i="2"/>
  <c r="E588" i="2" s="1"/>
  <c r="D589" i="2"/>
  <c r="E589" i="2" s="1"/>
  <c r="D590" i="2"/>
  <c r="E590" i="2" s="1"/>
  <c r="D591" i="2"/>
  <c r="E591" i="2" s="1"/>
  <c r="D592" i="2"/>
  <c r="E592" i="2" s="1"/>
  <c r="D593" i="2"/>
  <c r="E593" i="2" s="1"/>
  <c r="D594" i="2"/>
  <c r="E594" i="2" s="1"/>
  <c r="D595" i="2"/>
  <c r="E595" i="2" s="1"/>
  <c r="D596" i="2"/>
  <c r="E596" i="2" s="1"/>
  <c r="D597" i="2"/>
  <c r="E597" i="2" s="1"/>
  <c r="D598" i="2"/>
  <c r="E598" i="2" s="1"/>
  <c r="D599" i="2"/>
  <c r="E599" i="2" s="1"/>
  <c r="D600" i="2"/>
  <c r="E600" i="2" s="1"/>
  <c r="D601" i="2"/>
  <c r="D602" i="2"/>
  <c r="E602" i="2" s="1"/>
  <c r="D603" i="2"/>
  <c r="E603" i="2" s="1"/>
  <c r="D604" i="2"/>
  <c r="E604" i="2" s="1"/>
  <c r="D605" i="2"/>
  <c r="D606" i="2"/>
  <c r="E606" i="2" s="1"/>
  <c r="D607" i="2"/>
  <c r="E607" i="2" s="1"/>
  <c r="D608" i="2"/>
  <c r="E608" i="2" s="1"/>
  <c r="D609" i="2"/>
  <c r="E609" i="2" s="1"/>
  <c r="D610" i="2"/>
  <c r="E610" i="2" s="1"/>
  <c r="D611" i="2"/>
  <c r="E611" i="2" s="1"/>
  <c r="D612" i="2"/>
  <c r="E612" i="2" s="1"/>
  <c r="D613" i="2"/>
  <c r="E613" i="2" s="1"/>
  <c r="D614" i="2"/>
  <c r="E614" i="2" s="1"/>
  <c r="D615" i="2"/>
  <c r="E615" i="2" s="1"/>
  <c r="D616" i="2"/>
  <c r="E616" i="2" s="1"/>
  <c r="D617" i="2"/>
  <c r="E617" i="2" s="1"/>
  <c r="D618" i="2"/>
  <c r="E618" i="2" s="1"/>
  <c r="D619" i="2"/>
  <c r="E619" i="2" s="1"/>
  <c r="D620" i="2"/>
  <c r="E620" i="2" s="1"/>
  <c r="D621" i="2"/>
  <c r="E621" i="2" s="1"/>
  <c r="D622" i="2"/>
  <c r="E622" i="2" s="1"/>
  <c r="D623" i="2"/>
  <c r="E623" i="2" s="1"/>
  <c r="D624" i="2"/>
  <c r="E624" i="2" s="1"/>
  <c r="D625" i="2"/>
  <c r="E625" i="2" s="1"/>
  <c r="D626" i="2"/>
  <c r="E626" i="2" s="1"/>
  <c r="D627" i="2"/>
  <c r="E627" i="2" s="1"/>
  <c r="D628" i="2"/>
  <c r="E628" i="2" s="1"/>
  <c r="D629" i="2"/>
  <c r="E629" i="2" s="1"/>
  <c r="D630" i="2"/>
  <c r="E630" i="2" s="1"/>
  <c r="D631" i="2"/>
  <c r="E631" i="2" s="1"/>
  <c r="D632" i="2"/>
  <c r="E632" i="2" s="1"/>
  <c r="D633" i="2"/>
  <c r="E633" i="2" s="1"/>
  <c r="D634" i="2"/>
  <c r="E634" i="2" s="1"/>
  <c r="D635" i="2"/>
  <c r="E635" i="2" s="1"/>
  <c r="D636" i="2"/>
  <c r="E636" i="2" s="1"/>
  <c r="D637" i="2"/>
  <c r="E637" i="2" s="1"/>
  <c r="D638" i="2"/>
  <c r="E638" i="2" s="1"/>
  <c r="D639" i="2"/>
  <c r="E639" i="2" s="1"/>
  <c r="D640" i="2"/>
  <c r="E640" i="2" s="1"/>
  <c r="D641" i="2"/>
  <c r="E641" i="2" s="1"/>
  <c r="D642" i="2"/>
  <c r="E642" i="2" s="1"/>
  <c r="D643" i="2"/>
  <c r="E643" i="2" s="1"/>
  <c r="D644" i="2"/>
  <c r="E644" i="2" s="1"/>
  <c r="D645" i="2"/>
  <c r="E645" i="2" s="1"/>
  <c r="D646" i="2"/>
  <c r="E646" i="2" s="1"/>
  <c r="D647" i="2"/>
  <c r="E647" i="2" s="1"/>
  <c r="D648" i="2"/>
  <c r="E648" i="2" s="1"/>
  <c r="D649" i="2"/>
  <c r="E649" i="2" s="1"/>
  <c r="D650" i="2"/>
  <c r="E650" i="2" s="1"/>
  <c r="D651" i="2"/>
  <c r="E651" i="2" s="1"/>
  <c r="D652" i="2"/>
  <c r="E652" i="2" s="1"/>
  <c r="D653" i="2"/>
  <c r="E653" i="2" s="1"/>
  <c r="D654" i="2"/>
  <c r="E654" i="2" s="1"/>
  <c r="D655" i="2"/>
  <c r="E655" i="2" s="1"/>
  <c r="D656" i="2"/>
  <c r="E656" i="2" s="1"/>
  <c r="D657" i="2"/>
  <c r="E657" i="2" s="1"/>
  <c r="D658" i="2"/>
  <c r="E658" i="2" s="1"/>
  <c r="D659" i="2"/>
  <c r="E659" i="2" s="1"/>
  <c r="D660" i="2"/>
  <c r="E660" i="2" s="1"/>
  <c r="D661" i="2"/>
  <c r="E661" i="2" s="1"/>
  <c r="D662" i="2"/>
  <c r="E662" i="2" s="1"/>
  <c r="D663" i="2"/>
  <c r="E663" i="2" s="1"/>
  <c r="D664" i="2"/>
  <c r="D665" i="2"/>
  <c r="D666" i="2"/>
  <c r="E666" i="2" s="1"/>
  <c r="D667" i="2"/>
  <c r="E667" i="2" s="1"/>
  <c r="D668" i="2"/>
  <c r="E668" i="2" s="1"/>
  <c r="D669" i="2"/>
  <c r="E669" i="2" s="1"/>
  <c r="D670" i="2"/>
  <c r="E670" i="2" s="1"/>
  <c r="D671" i="2"/>
  <c r="E671" i="2" s="1"/>
  <c r="D672" i="2"/>
  <c r="E672" i="2" s="1"/>
  <c r="D673" i="2"/>
  <c r="E673" i="2" s="1"/>
  <c r="D674" i="2"/>
  <c r="E674" i="2" s="1"/>
  <c r="D675" i="2"/>
  <c r="E675" i="2" s="1"/>
  <c r="D676" i="2"/>
  <c r="E676" i="2" s="1"/>
  <c r="D677" i="2"/>
  <c r="E677" i="2" s="1"/>
  <c r="D678" i="2"/>
  <c r="E678" i="2" s="1"/>
  <c r="D679" i="2"/>
  <c r="E679" i="2" s="1"/>
  <c r="D680" i="2"/>
  <c r="E680" i="2" s="1"/>
  <c r="D681" i="2"/>
  <c r="E681" i="2" s="1"/>
  <c r="D682" i="2"/>
  <c r="E682" i="2" s="1"/>
  <c r="D683" i="2"/>
  <c r="E683" i="2" s="1"/>
  <c r="D684" i="2"/>
  <c r="E684" i="2" s="1"/>
  <c r="D685" i="2"/>
  <c r="E685" i="2" s="1"/>
  <c r="D686" i="2"/>
  <c r="E686" i="2" s="1"/>
  <c r="D687" i="2"/>
  <c r="E687" i="2" s="1"/>
  <c r="D688" i="2"/>
  <c r="E688" i="2" s="1"/>
  <c r="D689" i="2"/>
  <c r="E689" i="2" s="1"/>
  <c r="D690" i="2"/>
  <c r="E690" i="2" s="1"/>
  <c r="D691" i="2"/>
  <c r="E691" i="2" s="1"/>
  <c r="D692" i="2"/>
  <c r="E692" i="2" s="1"/>
  <c r="D693" i="2"/>
  <c r="E693" i="2" s="1"/>
  <c r="D694" i="2"/>
  <c r="E694" i="2" s="1"/>
  <c r="D695" i="2"/>
  <c r="E695" i="2" s="1"/>
  <c r="D696" i="2"/>
  <c r="E696" i="2" s="1"/>
  <c r="D697" i="2"/>
  <c r="E697" i="2" s="1"/>
  <c r="D698" i="2"/>
  <c r="E698" i="2" s="1"/>
  <c r="D699" i="2"/>
  <c r="E699" i="2" s="1"/>
  <c r="D700" i="2"/>
  <c r="E700" i="2" s="1"/>
  <c r="D701" i="2"/>
  <c r="E701" i="2" s="1"/>
  <c r="D702" i="2"/>
  <c r="E702" i="2" s="1"/>
  <c r="D703" i="2"/>
  <c r="E703" i="2" s="1"/>
  <c r="D704" i="2"/>
  <c r="E704" i="2" s="1"/>
  <c r="D705" i="2"/>
  <c r="E705" i="2" s="1"/>
  <c r="D706" i="2"/>
  <c r="E706" i="2" s="1"/>
  <c r="D707" i="2"/>
  <c r="E707" i="2" s="1"/>
  <c r="D708" i="2"/>
  <c r="E708" i="2" s="1"/>
  <c r="D709" i="2"/>
  <c r="E709" i="2" s="1"/>
  <c r="D710" i="2"/>
  <c r="E710" i="2" s="1"/>
  <c r="D711" i="2"/>
  <c r="E711" i="2" s="1"/>
  <c r="D712" i="2"/>
  <c r="E712" i="2" s="1"/>
  <c r="D713" i="2"/>
  <c r="E713" i="2" s="1"/>
  <c r="D714" i="2"/>
  <c r="E714" i="2" s="1"/>
  <c r="D715" i="2"/>
  <c r="E715" i="2" s="1"/>
  <c r="D716" i="2"/>
  <c r="E716" i="2" s="1"/>
  <c r="D717" i="2"/>
  <c r="E717" i="2" s="1"/>
  <c r="D718" i="2"/>
  <c r="E718" i="2" s="1"/>
  <c r="D719" i="2"/>
  <c r="E719" i="2" s="1"/>
  <c r="D720" i="2"/>
  <c r="E720" i="2" s="1"/>
  <c r="D721" i="2"/>
  <c r="E721" i="2" s="1"/>
  <c r="D722" i="2"/>
  <c r="E722" i="2" s="1"/>
  <c r="D723" i="2"/>
  <c r="E723" i="2" s="1"/>
  <c r="D724" i="2"/>
  <c r="E724" i="2" s="1"/>
  <c r="D725" i="2"/>
  <c r="E725" i="2" s="1"/>
  <c r="D726" i="2"/>
  <c r="E726" i="2" s="1"/>
  <c r="D727" i="2"/>
  <c r="E727" i="2" s="1"/>
  <c r="D728" i="2"/>
  <c r="E728" i="2" s="1"/>
  <c r="D729" i="2"/>
  <c r="E729" i="2" s="1"/>
  <c r="D730" i="2"/>
  <c r="E730" i="2" s="1"/>
  <c r="D731" i="2"/>
  <c r="E731" i="2" s="1"/>
  <c r="D732" i="2"/>
  <c r="E732" i="2" s="1"/>
  <c r="D733" i="2"/>
  <c r="E733" i="2" s="1"/>
  <c r="D734" i="2"/>
  <c r="E734" i="2" s="1"/>
  <c r="D735" i="2"/>
  <c r="E735" i="2" s="1"/>
  <c r="D736" i="2"/>
  <c r="E736" i="2" s="1"/>
  <c r="D737" i="2"/>
  <c r="E737" i="2" s="1"/>
  <c r="D738" i="2"/>
  <c r="E738" i="2" s="1"/>
  <c r="D739" i="2"/>
  <c r="E739" i="2" s="1"/>
  <c r="D740" i="2"/>
  <c r="E740" i="2" s="1"/>
  <c r="D741" i="2"/>
  <c r="E741" i="2" s="1"/>
  <c r="D742" i="2"/>
  <c r="E742" i="2" s="1"/>
  <c r="D743" i="2"/>
  <c r="E743" i="2" s="1"/>
  <c r="D744" i="2"/>
  <c r="E744" i="2" s="1"/>
  <c r="D745" i="2"/>
  <c r="E745" i="2" s="1"/>
  <c r="D746" i="2"/>
  <c r="E746" i="2" s="1"/>
  <c r="D747" i="2"/>
  <c r="E747" i="2" s="1"/>
  <c r="D748" i="2"/>
  <c r="E748" i="2" s="1"/>
  <c r="D749" i="2"/>
  <c r="E749" i="2" s="1"/>
  <c r="D750" i="2"/>
  <c r="E750" i="2" s="1"/>
  <c r="D751" i="2"/>
  <c r="E751" i="2" s="1"/>
  <c r="D752" i="2"/>
  <c r="E752" i="2" s="1"/>
  <c r="D753" i="2"/>
  <c r="E753" i="2" s="1"/>
  <c r="D754" i="2"/>
  <c r="E754" i="2" s="1"/>
  <c r="D755" i="2"/>
  <c r="E755" i="2" s="1"/>
  <c r="D756" i="2"/>
  <c r="E756" i="2" s="1"/>
  <c r="D757" i="2"/>
  <c r="E757" i="2" s="1"/>
  <c r="D758" i="2"/>
  <c r="E758" i="2" s="1"/>
  <c r="D759" i="2"/>
  <c r="E759" i="2" s="1"/>
  <c r="D760" i="2"/>
  <c r="E760" i="2" s="1"/>
  <c r="D761" i="2"/>
  <c r="E761" i="2" s="1"/>
  <c r="D762" i="2"/>
  <c r="E762" i="2" s="1"/>
  <c r="D763" i="2"/>
  <c r="E763" i="2" s="1"/>
  <c r="D764" i="2"/>
  <c r="E764" i="2" s="1"/>
  <c r="D765" i="2"/>
  <c r="D766" i="2"/>
  <c r="E766" i="2" s="1"/>
  <c r="D767" i="2"/>
  <c r="E767" i="2" s="1"/>
  <c r="D768" i="2"/>
  <c r="E768" i="2" s="1"/>
  <c r="D769" i="2"/>
  <c r="E769" i="2" s="1"/>
  <c r="D770" i="2"/>
  <c r="E770" i="2" s="1"/>
  <c r="D771" i="2"/>
  <c r="E771" i="2" s="1"/>
  <c r="D772" i="2"/>
  <c r="E772" i="2" s="1"/>
  <c r="D773" i="2"/>
  <c r="E773" i="2" s="1"/>
  <c r="D774" i="2"/>
  <c r="E774" i="2" s="1"/>
  <c r="D775" i="2"/>
  <c r="E775" i="2" s="1"/>
  <c r="D776" i="2"/>
  <c r="E776" i="2" s="1"/>
  <c r="D777" i="2"/>
  <c r="E777" i="2" s="1"/>
  <c r="D778" i="2"/>
  <c r="E778" i="2" s="1"/>
  <c r="D779" i="2"/>
  <c r="E779" i="2" s="1"/>
  <c r="D780" i="2"/>
  <c r="E780" i="2" s="1"/>
  <c r="D781" i="2"/>
  <c r="E781" i="2" s="1"/>
  <c r="D782" i="2"/>
  <c r="E782" i="2" s="1"/>
  <c r="D783" i="2"/>
  <c r="E783" i="2" s="1"/>
  <c r="D784" i="2"/>
  <c r="E784" i="2" s="1"/>
  <c r="D785" i="2"/>
  <c r="E785" i="2" s="1"/>
  <c r="D786" i="2"/>
  <c r="E786" i="2" s="1"/>
  <c r="D787" i="2"/>
  <c r="E787" i="2" s="1"/>
  <c r="D788" i="2"/>
  <c r="E788" i="2" s="1"/>
  <c r="D789" i="2"/>
  <c r="E789" i="2" s="1"/>
  <c r="D790" i="2"/>
  <c r="E790" i="2" s="1"/>
  <c r="D791" i="2"/>
  <c r="E791" i="2" s="1"/>
  <c r="D792" i="2"/>
  <c r="E792" i="2" s="1"/>
  <c r="D793" i="2"/>
  <c r="E793" i="2" s="1"/>
  <c r="D794" i="2"/>
  <c r="E794" i="2" s="1"/>
  <c r="D795" i="2"/>
  <c r="E795" i="2" s="1"/>
  <c r="D796" i="2"/>
  <c r="E796" i="2" s="1"/>
  <c r="D797" i="2"/>
  <c r="E797" i="2" s="1"/>
  <c r="D798" i="2"/>
  <c r="E798" i="2" s="1"/>
  <c r="D799" i="2"/>
  <c r="E799" i="2" s="1"/>
  <c r="D800" i="2"/>
  <c r="E800" i="2" s="1"/>
  <c r="D801" i="2"/>
  <c r="E801" i="2" s="1"/>
  <c r="D802" i="2"/>
  <c r="E802" i="2" s="1"/>
  <c r="D803" i="2"/>
  <c r="E803" i="2" s="1"/>
  <c r="D804" i="2"/>
  <c r="E804" i="2" s="1"/>
  <c r="D805" i="2"/>
  <c r="E805" i="2" s="1"/>
  <c r="D806" i="2"/>
  <c r="E806" i="2" s="1"/>
  <c r="D807" i="2"/>
  <c r="E807" i="2" s="1"/>
  <c r="D808" i="2"/>
  <c r="E808" i="2" s="1"/>
  <c r="D809" i="2"/>
  <c r="E809" i="2" s="1"/>
  <c r="D810" i="2"/>
  <c r="E810" i="2" s="1"/>
  <c r="D811" i="2"/>
  <c r="E811" i="2" s="1"/>
  <c r="D812" i="2"/>
  <c r="E812" i="2" s="1"/>
  <c r="D813" i="2"/>
  <c r="E813" i="2" s="1"/>
  <c r="D814" i="2"/>
  <c r="E814" i="2" s="1"/>
  <c r="D815" i="2"/>
  <c r="E815" i="2" s="1"/>
  <c r="D816" i="2"/>
  <c r="E816" i="2" s="1"/>
  <c r="D817" i="2"/>
  <c r="E817" i="2" s="1"/>
  <c r="D818" i="2"/>
  <c r="E818" i="2" s="1"/>
  <c r="D819" i="2"/>
  <c r="E819" i="2" s="1"/>
  <c r="D820" i="2"/>
  <c r="E820" i="2" s="1"/>
  <c r="D821" i="2"/>
  <c r="E821" i="2" s="1"/>
  <c r="D822" i="2"/>
  <c r="E822" i="2" s="1"/>
  <c r="D823" i="2"/>
  <c r="E823" i="2" s="1"/>
  <c r="D824" i="2"/>
  <c r="E824" i="2" s="1"/>
  <c r="D825" i="2"/>
  <c r="E825" i="2" s="1"/>
  <c r="D826" i="2"/>
  <c r="E826" i="2" s="1"/>
  <c r="D827" i="2"/>
  <c r="E827" i="2" s="1"/>
  <c r="D828" i="2"/>
  <c r="E828" i="2" s="1"/>
  <c r="D829" i="2"/>
  <c r="E829" i="2" s="1"/>
  <c r="D830" i="2"/>
  <c r="E830" i="2" s="1"/>
  <c r="D831" i="2"/>
  <c r="E831" i="2" s="1"/>
  <c r="D832" i="2"/>
  <c r="E832" i="2" s="1"/>
  <c r="D833" i="2"/>
  <c r="E833" i="2" s="1"/>
  <c r="D834" i="2"/>
  <c r="E834" i="2" s="1"/>
  <c r="D835" i="2"/>
  <c r="E835" i="2" s="1"/>
  <c r="D836" i="2"/>
  <c r="E836" i="2" s="1"/>
  <c r="D837" i="2"/>
  <c r="E837" i="2" s="1"/>
  <c r="D838" i="2"/>
  <c r="E838" i="2" s="1"/>
  <c r="D839" i="2"/>
  <c r="E839" i="2" s="1"/>
  <c r="D840" i="2"/>
  <c r="E840" i="2" s="1"/>
  <c r="D841" i="2"/>
  <c r="E841" i="2" s="1"/>
  <c r="D842" i="2"/>
  <c r="E842" i="2" s="1"/>
  <c r="D843" i="2"/>
  <c r="E843" i="2" s="1"/>
  <c r="D844" i="2"/>
  <c r="E844" i="2" s="1"/>
  <c r="D845" i="2"/>
  <c r="E845" i="2" s="1"/>
  <c r="D846" i="2"/>
  <c r="E846" i="2" s="1"/>
  <c r="D847" i="2"/>
  <c r="E847" i="2" s="1"/>
  <c r="D848" i="2"/>
  <c r="E848" i="2" s="1"/>
  <c r="D849" i="2"/>
  <c r="E849" i="2" s="1"/>
  <c r="D850" i="2"/>
  <c r="E850" i="2" s="1"/>
  <c r="D851" i="2"/>
  <c r="E851" i="2" s="1"/>
  <c r="D852" i="2"/>
  <c r="E852" i="2" s="1"/>
  <c r="D853" i="2"/>
  <c r="E853" i="2" s="1"/>
  <c r="D854" i="2"/>
  <c r="E854" i="2" s="1"/>
  <c r="D855" i="2"/>
  <c r="E855" i="2" s="1"/>
  <c r="D856" i="2"/>
  <c r="E856" i="2" s="1"/>
  <c r="D857" i="2"/>
  <c r="D858" i="2"/>
  <c r="E858" i="2" s="1"/>
  <c r="D859" i="2"/>
  <c r="E859" i="2" s="1"/>
  <c r="D860" i="2"/>
  <c r="E860" i="2" s="1"/>
  <c r="D861" i="2"/>
  <c r="E861" i="2" s="1"/>
  <c r="D862" i="2"/>
  <c r="E862" i="2" s="1"/>
  <c r="D863" i="2"/>
  <c r="E863" i="2" s="1"/>
  <c r="D864" i="2"/>
  <c r="D865" i="2"/>
  <c r="E865" i="2" s="1"/>
  <c r="D866" i="2"/>
  <c r="E866" i="2" s="1"/>
  <c r="D867" i="2"/>
  <c r="E867" i="2" s="1"/>
  <c r="D868" i="2"/>
  <c r="E868" i="2" s="1"/>
  <c r="D869" i="2"/>
  <c r="E869" i="2" s="1"/>
  <c r="D870" i="2"/>
  <c r="E870" i="2" s="1"/>
  <c r="D871" i="2"/>
  <c r="E871" i="2" s="1"/>
  <c r="D872" i="2"/>
  <c r="E872" i="2" s="1"/>
  <c r="D873" i="2"/>
  <c r="E873" i="2" s="1"/>
  <c r="D874" i="2"/>
  <c r="E874" i="2" s="1"/>
  <c r="D875" i="2"/>
  <c r="E875" i="2" s="1"/>
  <c r="D876" i="2"/>
  <c r="E876" i="2" s="1"/>
  <c r="D877" i="2"/>
  <c r="E877" i="2" s="1"/>
  <c r="D878" i="2"/>
  <c r="E878" i="2" s="1"/>
  <c r="D879" i="2"/>
  <c r="E879" i="2" s="1"/>
  <c r="D880" i="2"/>
  <c r="E880" i="2" s="1"/>
  <c r="D881" i="2"/>
  <c r="E881" i="2" s="1"/>
  <c r="D882" i="2"/>
  <c r="E882" i="2" s="1"/>
  <c r="D883" i="2"/>
  <c r="E883" i="2" s="1"/>
  <c r="D884" i="2"/>
  <c r="E884" i="2" s="1"/>
  <c r="D885" i="2"/>
  <c r="E885" i="2" s="1"/>
  <c r="D886" i="2"/>
  <c r="E886" i="2" s="1"/>
  <c r="D887" i="2"/>
  <c r="E887" i="2" s="1"/>
  <c r="D888" i="2"/>
  <c r="E888" i="2" s="1"/>
  <c r="D889" i="2"/>
  <c r="E889" i="2" s="1"/>
  <c r="D890" i="2"/>
  <c r="E890" i="2" s="1"/>
  <c r="D891" i="2"/>
  <c r="E891" i="2" s="1"/>
  <c r="D892" i="2"/>
  <c r="E892" i="2" s="1"/>
  <c r="D893" i="2"/>
  <c r="E893" i="2" s="1"/>
  <c r="D894" i="2"/>
  <c r="E894" i="2" s="1"/>
  <c r="D895" i="2"/>
  <c r="E895" i="2" s="1"/>
  <c r="D896" i="2"/>
  <c r="E896" i="2" s="1"/>
  <c r="D897" i="2"/>
  <c r="E897" i="2" s="1"/>
  <c r="D898" i="2"/>
  <c r="E898" i="2" s="1"/>
  <c r="D899" i="2"/>
  <c r="E899" i="2" s="1"/>
  <c r="D900" i="2"/>
  <c r="E900" i="2" s="1"/>
  <c r="D901" i="2"/>
  <c r="E901" i="2" s="1"/>
  <c r="D902" i="2"/>
  <c r="E902" i="2" s="1"/>
  <c r="D903" i="2"/>
  <c r="E903" i="2" s="1"/>
  <c r="D904" i="2"/>
  <c r="E904" i="2" s="1"/>
  <c r="D905" i="2"/>
  <c r="E905" i="2" s="1"/>
  <c r="D906" i="2"/>
  <c r="E906" i="2" s="1"/>
  <c r="D907" i="2"/>
  <c r="E907" i="2" s="1"/>
  <c r="D908" i="2"/>
  <c r="E908" i="2" s="1"/>
  <c r="D909" i="2"/>
  <c r="E909" i="2" s="1"/>
  <c r="D910" i="2"/>
  <c r="E910" i="2" s="1"/>
  <c r="D911" i="2"/>
  <c r="E911" i="2" s="1"/>
  <c r="D912" i="2"/>
  <c r="E912" i="2" s="1"/>
  <c r="D913" i="2"/>
  <c r="E913" i="2" s="1"/>
  <c r="D914" i="2"/>
  <c r="E914" i="2" s="1"/>
  <c r="D915" i="2"/>
  <c r="E915" i="2" s="1"/>
  <c r="D916" i="2"/>
  <c r="E916" i="2" s="1"/>
  <c r="D917" i="2"/>
  <c r="E917" i="2" s="1"/>
  <c r="D918" i="2"/>
  <c r="E918" i="2" s="1"/>
  <c r="D919" i="2"/>
  <c r="E919" i="2" s="1"/>
  <c r="D920" i="2"/>
  <c r="E920" i="2" s="1"/>
  <c r="D921" i="2"/>
  <c r="E921" i="2" s="1"/>
  <c r="D922" i="2"/>
  <c r="E922" i="2" s="1"/>
  <c r="D923" i="2"/>
  <c r="E923" i="2" s="1"/>
  <c r="D924" i="2"/>
  <c r="D925" i="2"/>
  <c r="E925" i="2" s="1"/>
  <c r="D926" i="2"/>
  <c r="E926" i="2" s="1"/>
  <c r="D927" i="2"/>
  <c r="E927" i="2" s="1"/>
  <c r="D928" i="2"/>
  <c r="E928" i="2" s="1"/>
  <c r="D929" i="2"/>
  <c r="E929" i="2" s="1"/>
  <c r="D930" i="2"/>
  <c r="E930" i="2" s="1"/>
  <c r="D931" i="2"/>
  <c r="E931" i="2" s="1"/>
  <c r="D932" i="2"/>
  <c r="E932" i="2" s="1"/>
  <c r="D933" i="2"/>
  <c r="E933" i="2" s="1"/>
  <c r="D934" i="2"/>
  <c r="E934" i="2" s="1"/>
  <c r="D935" i="2"/>
  <c r="E935" i="2" s="1"/>
  <c r="D936" i="2"/>
  <c r="E936" i="2" s="1"/>
  <c r="D937" i="2"/>
  <c r="E937" i="2" s="1"/>
  <c r="D938" i="2"/>
  <c r="E938" i="2" s="1"/>
  <c r="D939" i="2"/>
  <c r="E939" i="2" s="1"/>
  <c r="D940" i="2"/>
  <c r="E940" i="2" s="1"/>
  <c r="D941" i="2"/>
  <c r="E941" i="2" s="1"/>
  <c r="D942" i="2"/>
  <c r="E942" i="2" s="1"/>
  <c r="D943" i="2"/>
  <c r="E943" i="2" s="1"/>
  <c r="D944" i="2"/>
  <c r="E944" i="2" s="1"/>
  <c r="D945" i="2"/>
  <c r="E945" i="2" s="1"/>
  <c r="D946" i="2"/>
  <c r="E946" i="2" s="1"/>
  <c r="D947" i="2"/>
  <c r="E947" i="2" s="1"/>
  <c r="D948" i="2"/>
  <c r="E948" i="2" s="1"/>
  <c r="D949" i="2"/>
  <c r="E949" i="2" s="1"/>
  <c r="D950" i="2"/>
  <c r="E950" i="2" s="1"/>
  <c r="D951" i="2"/>
  <c r="E951" i="2" s="1"/>
  <c r="D952" i="2"/>
  <c r="E952" i="2" s="1"/>
  <c r="D953" i="2"/>
  <c r="E953" i="2" s="1"/>
  <c r="D954" i="2"/>
  <c r="E954" i="2" s="1"/>
  <c r="D955" i="2"/>
  <c r="E955" i="2" s="1"/>
  <c r="D956" i="2"/>
  <c r="E956" i="2" s="1"/>
  <c r="D957" i="2"/>
  <c r="E957" i="2" s="1"/>
  <c r="D958" i="2"/>
  <c r="E958" i="2" s="1"/>
  <c r="D959" i="2"/>
  <c r="E959" i="2" s="1"/>
  <c r="D960" i="2"/>
  <c r="E960" i="2" s="1"/>
  <c r="D961" i="2"/>
  <c r="E961" i="2" s="1"/>
  <c r="D962" i="2"/>
  <c r="E962" i="2" s="1"/>
  <c r="D963" i="2"/>
  <c r="E963" i="2" s="1"/>
  <c r="D964" i="2"/>
  <c r="E964" i="2" s="1"/>
  <c r="D965" i="2"/>
  <c r="E965" i="2" s="1"/>
  <c r="D966" i="2"/>
  <c r="E966" i="2" s="1"/>
  <c r="D967" i="2"/>
  <c r="E967" i="2" s="1"/>
  <c r="D968" i="2"/>
  <c r="E968" i="2" s="1"/>
  <c r="D969" i="2"/>
  <c r="E969" i="2" s="1"/>
  <c r="D970" i="2"/>
  <c r="E970" i="2" s="1"/>
  <c r="D971" i="2"/>
  <c r="E971" i="2" s="1"/>
  <c r="D972" i="2"/>
  <c r="E972" i="2" s="1"/>
  <c r="D973" i="2"/>
  <c r="E973" i="2" s="1"/>
  <c r="D974" i="2"/>
  <c r="E974" i="2" s="1"/>
  <c r="D975" i="2"/>
  <c r="E975" i="2" s="1"/>
  <c r="D976" i="2"/>
  <c r="E976" i="2" s="1"/>
  <c r="D977" i="2"/>
  <c r="E977" i="2" s="1"/>
  <c r="D978" i="2"/>
  <c r="E978" i="2" s="1"/>
  <c r="D979" i="2"/>
  <c r="E979" i="2" s="1"/>
  <c r="D980" i="2"/>
  <c r="E980" i="2" s="1"/>
  <c r="D981" i="2"/>
  <c r="E981" i="2" s="1"/>
  <c r="D982" i="2"/>
  <c r="E982" i="2" s="1"/>
  <c r="D983" i="2"/>
  <c r="E983" i="2" s="1"/>
  <c r="D984" i="2"/>
  <c r="E984" i="2" s="1"/>
  <c r="D985" i="2"/>
  <c r="E985" i="2" s="1"/>
  <c r="D986" i="2"/>
  <c r="E986" i="2" s="1"/>
  <c r="D987" i="2"/>
  <c r="E987" i="2" s="1"/>
  <c r="D988" i="2"/>
  <c r="E988" i="2" s="1"/>
  <c r="D989" i="2"/>
  <c r="E989" i="2" s="1"/>
  <c r="D990" i="2"/>
  <c r="E990" i="2" s="1"/>
  <c r="D991" i="2"/>
  <c r="E991" i="2" s="1"/>
  <c r="D992" i="2"/>
  <c r="E992" i="2" s="1"/>
  <c r="D993" i="2"/>
  <c r="E993" i="2" s="1"/>
  <c r="D994" i="2"/>
  <c r="E994" i="2" s="1"/>
  <c r="D995" i="2"/>
  <c r="E995" i="2" s="1"/>
  <c r="D996" i="2"/>
  <c r="E996" i="2" s="1"/>
  <c r="D997" i="2"/>
  <c r="E997" i="2" s="1"/>
  <c r="D998" i="2"/>
  <c r="E998" i="2" s="1"/>
  <c r="D999" i="2"/>
  <c r="E999" i="2" s="1"/>
  <c r="D1000" i="2"/>
  <c r="E1000" i="2" s="1"/>
  <c r="D1001" i="2"/>
  <c r="E1001" i="2" s="1"/>
  <c r="D1002" i="2"/>
  <c r="E1002" i="2" s="1"/>
  <c r="D1003" i="2"/>
  <c r="E1003" i="2" s="1"/>
  <c r="D1004" i="2"/>
  <c r="E1004" i="2" s="1"/>
  <c r="D1005" i="2"/>
  <c r="E1005" i="2" s="1"/>
  <c r="D1006" i="2"/>
  <c r="E1006" i="2" s="1"/>
  <c r="D1007" i="2"/>
  <c r="E1007" i="2" s="1"/>
  <c r="D1008" i="2"/>
  <c r="E1008" i="2" s="1"/>
  <c r="D1009" i="2"/>
  <c r="E1009" i="2" s="1"/>
  <c r="D1010" i="2"/>
  <c r="E1010" i="2" s="1"/>
  <c r="D1011" i="2"/>
  <c r="E1011" i="2" s="1"/>
  <c r="D1012" i="2"/>
  <c r="E1012" i="2" s="1"/>
  <c r="D1013" i="2"/>
  <c r="E1013" i="2" s="1"/>
  <c r="D1014" i="2"/>
  <c r="E1014" i="2" s="1"/>
  <c r="D1015" i="2"/>
  <c r="E1015" i="2" s="1"/>
  <c r="D1016" i="2"/>
  <c r="E1016" i="2" s="1"/>
  <c r="D1017" i="2"/>
  <c r="E1017" i="2" s="1"/>
  <c r="D1018" i="2"/>
  <c r="E1018" i="2" s="1"/>
  <c r="D1019" i="2"/>
  <c r="E1019" i="2" s="1"/>
  <c r="D1020" i="2"/>
  <c r="E1020" i="2" s="1"/>
  <c r="D1021" i="2"/>
  <c r="E1021" i="2" s="1"/>
  <c r="D1022" i="2"/>
  <c r="E1022" i="2" s="1"/>
  <c r="D1023" i="2"/>
  <c r="E1023" i="2" s="1"/>
  <c r="D1024" i="2"/>
  <c r="E1024" i="2" s="1"/>
  <c r="D1025" i="2"/>
  <c r="E1025" i="2" s="1"/>
  <c r="D1026" i="2"/>
  <c r="E1026" i="2" s="1"/>
  <c r="D1027" i="2"/>
  <c r="E1027" i="2" s="1"/>
  <c r="D1028" i="2"/>
  <c r="E1028" i="2" s="1"/>
  <c r="D1029" i="2"/>
  <c r="E1029" i="2" s="1"/>
  <c r="D1030" i="2"/>
  <c r="E1030" i="2" s="1"/>
  <c r="D1031" i="2"/>
  <c r="E1031" i="2" s="1"/>
  <c r="D1032" i="2"/>
  <c r="E1032" i="2" s="1"/>
  <c r="D1033" i="2"/>
  <c r="E1033" i="2" s="1"/>
  <c r="D1034" i="2"/>
  <c r="E1034" i="2" s="1"/>
  <c r="D1035" i="2"/>
  <c r="E1035" i="2" s="1"/>
  <c r="D1036" i="2"/>
  <c r="E1036" i="2" s="1"/>
  <c r="D1037" i="2"/>
  <c r="E1037" i="2" s="1"/>
  <c r="D1038" i="2"/>
  <c r="E1038" i="2" s="1"/>
  <c r="D1039" i="2"/>
  <c r="E1039" i="2" s="1"/>
  <c r="D1040" i="2"/>
  <c r="E1040" i="2" s="1"/>
  <c r="D1041" i="2"/>
  <c r="D1042" i="2"/>
  <c r="E1042" i="2" s="1"/>
  <c r="D1043" i="2"/>
  <c r="E1043" i="2" s="1"/>
  <c r="D1044" i="2"/>
  <c r="E1044" i="2" s="1"/>
  <c r="D1045" i="2"/>
  <c r="E1045" i="2" s="1"/>
  <c r="D1046" i="2"/>
  <c r="D1047" i="2"/>
  <c r="E1047" i="2" s="1"/>
  <c r="D1048" i="2"/>
  <c r="E1048" i="2" s="1"/>
  <c r="D1049" i="2"/>
  <c r="E1049" i="2" s="1"/>
  <c r="D1050" i="2"/>
  <c r="E1050" i="2" s="1"/>
  <c r="D1051" i="2"/>
  <c r="E1051" i="2" s="1"/>
  <c r="D1052" i="2"/>
  <c r="E1052" i="2" s="1"/>
  <c r="D1053" i="2"/>
  <c r="E1053" i="2" s="1"/>
  <c r="D1054" i="2"/>
  <c r="E1054" i="2" s="1"/>
  <c r="D1055" i="2"/>
  <c r="E1055" i="2" s="1"/>
  <c r="D1056" i="2"/>
  <c r="E1056" i="2" s="1"/>
  <c r="D1057" i="2"/>
  <c r="E1057" i="2" s="1"/>
  <c r="D1058" i="2"/>
  <c r="E1058" i="2" s="1"/>
  <c r="D1059" i="2"/>
  <c r="E1059" i="2" s="1"/>
  <c r="D1060" i="2"/>
  <c r="E1060" i="2" s="1"/>
  <c r="D1061" i="2"/>
  <c r="E1061" i="2" s="1"/>
  <c r="D1062" i="2"/>
  <c r="E1062" i="2" s="1"/>
  <c r="D1063" i="2"/>
  <c r="E1063" i="2" s="1"/>
  <c r="D1064" i="2"/>
  <c r="E1064" i="2" s="1"/>
  <c r="D1065" i="2"/>
  <c r="E1065" i="2" s="1"/>
  <c r="D1066" i="2"/>
  <c r="E1066" i="2" s="1"/>
  <c r="D1067" i="2"/>
  <c r="E1067" i="2" s="1"/>
  <c r="D1068" i="2"/>
  <c r="E1068" i="2" s="1"/>
  <c r="D1069" i="2"/>
  <c r="E1069" i="2" s="1"/>
  <c r="D1070" i="2"/>
  <c r="E1070" i="2" s="1"/>
  <c r="D1071" i="2"/>
  <c r="E1071" i="2" s="1"/>
  <c r="D1072" i="2"/>
  <c r="E1072" i="2" s="1"/>
  <c r="D1073" i="2"/>
  <c r="E1073" i="2" s="1"/>
  <c r="D1074" i="2"/>
  <c r="E1074" i="2" s="1"/>
  <c r="D1075" i="2"/>
  <c r="E1075" i="2" s="1"/>
  <c r="D1076" i="2"/>
  <c r="E1076" i="2" s="1"/>
  <c r="D1077" i="2"/>
  <c r="E1077" i="2" s="1"/>
  <c r="D1078" i="2"/>
  <c r="E1078" i="2" s="1"/>
  <c r="D1079" i="2"/>
  <c r="E1079" i="2" s="1"/>
  <c r="D1080" i="2"/>
  <c r="E1080" i="2" s="1"/>
  <c r="D1081" i="2"/>
  <c r="E1081" i="2" s="1"/>
  <c r="D1082" i="2"/>
  <c r="E1082" i="2" s="1"/>
  <c r="D1083" i="2"/>
  <c r="E1083" i="2" s="1"/>
  <c r="D1084" i="2"/>
  <c r="E1084" i="2" s="1"/>
  <c r="D1085" i="2"/>
  <c r="E1085" i="2" s="1"/>
  <c r="D1086" i="2"/>
  <c r="E1086" i="2" s="1"/>
  <c r="D1087" i="2"/>
  <c r="E1087" i="2" s="1"/>
  <c r="D1088" i="2"/>
  <c r="E1088" i="2" s="1"/>
  <c r="D1089" i="2"/>
  <c r="E1089" i="2" s="1"/>
  <c r="D1090" i="2"/>
  <c r="E1090" i="2" s="1"/>
  <c r="D1091" i="2"/>
  <c r="E1091" i="2" s="1"/>
  <c r="D1092" i="2"/>
  <c r="E1092" i="2" s="1"/>
  <c r="D1093" i="2"/>
  <c r="E1093" i="2" s="1"/>
  <c r="D1094" i="2"/>
  <c r="E1094" i="2" s="1"/>
  <c r="D1095" i="2"/>
  <c r="E1095" i="2" s="1"/>
  <c r="D1096" i="2"/>
  <c r="E1096" i="2" s="1"/>
  <c r="D1097" i="2"/>
  <c r="E1097" i="2" s="1"/>
  <c r="D1098" i="2"/>
  <c r="E1098" i="2" s="1"/>
  <c r="D1099" i="2"/>
  <c r="E1099" i="2" s="1"/>
  <c r="D1100" i="2"/>
  <c r="E1100" i="2" s="1"/>
  <c r="D1101" i="2"/>
  <c r="E1101" i="2" s="1"/>
  <c r="D1102" i="2"/>
  <c r="E1102" i="2" s="1"/>
  <c r="D1103" i="2"/>
  <c r="E1103" i="2" s="1"/>
  <c r="D1104" i="2"/>
  <c r="E1104" i="2" s="1"/>
  <c r="D1105" i="2"/>
  <c r="E1105" i="2" s="1"/>
  <c r="D1106" i="2"/>
  <c r="E1106" i="2" s="1"/>
  <c r="D1107" i="2"/>
  <c r="E1107" i="2" s="1"/>
  <c r="D1108" i="2"/>
  <c r="E1108" i="2" s="1"/>
  <c r="E74" i="2"/>
  <c r="E101" i="2"/>
  <c r="E201" i="2"/>
  <c r="E229" i="2"/>
  <c r="E368" i="2"/>
  <c r="E413" i="2"/>
  <c r="E465" i="2"/>
  <c r="E601" i="2"/>
  <c r="E605" i="2"/>
  <c r="E664" i="2"/>
  <c r="E665" i="2"/>
  <c r="E765" i="2"/>
  <c r="E857" i="2"/>
  <c r="E864" i="2"/>
  <c r="E924" i="2"/>
  <c r="E1041" i="2"/>
  <c r="E1046" i="2"/>
  <c r="E1174" i="2"/>
  <c r="E1215" i="2"/>
  <c r="E1274" i="2"/>
  <c r="E1322" i="2"/>
  <c r="E1334" i="2"/>
  <c r="E1352" i="2"/>
  <c r="D1109" i="2"/>
  <c r="E1109" i="2" s="1"/>
  <c r="D1110" i="2"/>
  <c r="E1110" i="2" s="1"/>
  <c r="D1111" i="2"/>
  <c r="E1111" i="2" s="1"/>
  <c r="D1112" i="2"/>
  <c r="E1112" i="2" s="1"/>
  <c r="D1113" i="2"/>
  <c r="E1113" i="2" s="1"/>
  <c r="D1114" i="2"/>
  <c r="E1114" i="2" s="1"/>
  <c r="D1115" i="2"/>
  <c r="E1115" i="2" s="1"/>
  <c r="D1116" i="2"/>
  <c r="E1116" i="2" s="1"/>
  <c r="D1117" i="2"/>
  <c r="E1117" i="2" s="1"/>
  <c r="D1118" i="2"/>
  <c r="E1118" i="2" s="1"/>
  <c r="D1119" i="2"/>
  <c r="E1119" i="2" s="1"/>
  <c r="D1120" i="2"/>
  <c r="E1120" i="2" s="1"/>
  <c r="D1121" i="2"/>
  <c r="E1121" i="2" s="1"/>
  <c r="D1122" i="2"/>
  <c r="E1122" i="2" s="1"/>
  <c r="D1123" i="2"/>
  <c r="E1123" i="2" s="1"/>
  <c r="D1124" i="2"/>
  <c r="E1124" i="2" s="1"/>
  <c r="D1125" i="2"/>
  <c r="E1125" i="2" s="1"/>
  <c r="D1126" i="2"/>
  <c r="E1126" i="2" s="1"/>
  <c r="D1127" i="2"/>
  <c r="E1127" i="2" s="1"/>
  <c r="D1128" i="2"/>
  <c r="E1128" i="2" s="1"/>
  <c r="D1129" i="2"/>
  <c r="E1129" i="2" s="1"/>
  <c r="D1130" i="2"/>
  <c r="E1130" i="2" s="1"/>
  <c r="D1131" i="2"/>
  <c r="E1131" i="2" s="1"/>
  <c r="D1132" i="2"/>
  <c r="E1132" i="2" s="1"/>
  <c r="D1133" i="2"/>
  <c r="E1133" i="2" s="1"/>
  <c r="D1134" i="2"/>
  <c r="E1134" i="2" s="1"/>
  <c r="D1135" i="2"/>
  <c r="E1135" i="2" s="1"/>
  <c r="D1136" i="2"/>
  <c r="E1136" i="2" s="1"/>
  <c r="D1137" i="2"/>
  <c r="E1137" i="2" s="1"/>
  <c r="D1138" i="2"/>
  <c r="E1138" i="2" s="1"/>
  <c r="D1139" i="2"/>
  <c r="E1139" i="2" s="1"/>
  <c r="D1140" i="2"/>
  <c r="E1140" i="2" s="1"/>
  <c r="D1141" i="2"/>
  <c r="E1141" i="2" s="1"/>
  <c r="D1142" i="2"/>
  <c r="E1142" i="2" s="1"/>
  <c r="D1143" i="2"/>
  <c r="E1143" i="2" s="1"/>
  <c r="D1144" i="2"/>
  <c r="E1144" i="2" s="1"/>
  <c r="D1145" i="2"/>
  <c r="E1145" i="2" s="1"/>
  <c r="D1146" i="2"/>
  <c r="E1146" i="2" s="1"/>
  <c r="D1147" i="2"/>
  <c r="E1147" i="2" s="1"/>
  <c r="D1148" i="2"/>
  <c r="E1148" i="2" s="1"/>
  <c r="D1149" i="2"/>
  <c r="E1149" i="2" s="1"/>
  <c r="D1150" i="2"/>
  <c r="E1150" i="2" s="1"/>
  <c r="D1151" i="2"/>
  <c r="E1151" i="2" s="1"/>
  <c r="D1152" i="2"/>
  <c r="E1152" i="2" s="1"/>
  <c r="D1153" i="2"/>
  <c r="E1153" i="2" s="1"/>
  <c r="D1154" i="2"/>
  <c r="E1154" i="2" s="1"/>
  <c r="D1155" i="2"/>
  <c r="E1155" i="2" s="1"/>
  <c r="D1156" i="2"/>
  <c r="E1156" i="2" s="1"/>
  <c r="D1157" i="2"/>
  <c r="E1157" i="2" s="1"/>
  <c r="D1158" i="2"/>
  <c r="E1158" i="2" s="1"/>
  <c r="D1159" i="2"/>
  <c r="E1159" i="2" s="1"/>
  <c r="D1160" i="2"/>
  <c r="E1160" i="2" s="1"/>
  <c r="D1161" i="2"/>
  <c r="E1161" i="2" s="1"/>
  <c r="D1162" i="2"/>
  <c r="E1162" i="2" s="1"/>
  <c r="D1163" i="2"/>
  <c r="E1163" i="2" s="1"/>
  <c r="D1164" i="2"/>
  <c r="E1164" i="2" s="1"/>
  <c r="D1165" i="2"/>
  <c r="E1165" i="2" s="1"/>
  <c r="D1166" i="2"/>
  <c r="E1166" i="2" s="1"/>
  <c r="D1167" i="2"/>
  <c r="E1167" i="2" s="1"/>
  <c r="D1168" i="2"/>
  <c r="E1168" i="2" s="1"/>
  <c r="D1169" i="2"/>
  <c r="E1169" i="2" s="1"/>
  <c r="D1170" i="2"/>
  <c r="E1170" i="2" s="1"/>
  <c r="D1171" i="2"/>
  <c r="E1171" i="2" s="1"/>
  <c r="D1172" i="2"/>
  <c r="E1172" i="2" s="1"/>
  <c r="D1173" i="2"/>
  <c r="E1173" i="2" s="1"/>
  <c r="D1174" i="2"/>
  <c r="D1175" i="2"/>
  <c r="E1175" i="2" s="1"/>
  <c r="D1176" i="2"/>
  <c r="E1176" i="2" s="1"/>
  <c r="D1177" i="2"/>
  <c r="E1177" i="2" s="1"/>
  <c r="D1178" i="2"/>
  <c r="E1178" i="2" s="1"/>
  <c r="D1179" i="2"/>
  <c r="E1179" i="2" s="1"/>
  <c r="D1180" i="2"/>
  <c r="E1180" i="2" s="1"/>
  <c r="D1181" i="2"/>
  <c r="E1181" i="2" s="1"/>
  <c r="D1182" i="2"/>
  <c r="E1182" i="2" s="1"/>
  <c r="D1183" i="2"/>
  <c r="E1183" i="2" s="1"/>
  <c r="D1184" i="2"/>
  <c r="E1184" i="2" s="1"/>
  <c r="D1185" i="2"/>
  <c r="E1185" i="2" s="1"/>
  <c r="D1186" i="2"/>
  <c r="E1186" i="2" s="1"/>
  <c r="D1187" i="2"/>
  <c r="E1187" i="2" s="1"/>
  <c r="D1188" i="2"/>
  <c r="E1188" i="2" s="1"/>
  <c r="D1189" i="2"/>
  <c r="E1189" i="2" s="1"/>
  <c r="D1190" i="2"/>
  <c r="E1190" i="2" s="1"/>
  <c r="D1191" i="2"/>
  <c r="E1191" i="2" s="1"/>
  <c r="D1192" i="2"/>
  <c r="E1192" i="2" s="1"/>
  <c r="D1193" i="2"/>
  <c r="E1193" i="2" s="1"/>
  <c r="D1194" i="2"/>
  <c r="E1194" i="2" s="1"/>
  <c r="D1195" i="2"/>
  <c r="E1195" i="2" s="1"/>
  <c r="D1196" i="2"/>
  <c r="E1196" i="2" s="1"/>
  <c r="D1197" i="2"/>
  <c r="E1197" i="2" s="1"/>
  <c r="D1198" i="2"/>
  <c r="E1198" i="2" s="1"/>
  <c r="D1199" i="2"/>
  <c r="E1199" i="2" s="1"/>
  <c r="D1200" i="2"/>
  <c r="E1200" i="2" s="1"/>
  <c r="D1201" i="2"/>
  <c r="E1201" i="2" s="1"/>
  <c r="D1202" i="2"/>
  <c r="E1202" i="2" s="1"/>
  <c r="D1203" i="2"/>
  <c r="E1203" i="2" s="1"/>
  <c r="D1204" i="2"/>
  <c r="E1204" i="2" s="1"/>
  <c r="D1205" i="2"/>
  <c r="E1205" i="2" s="1"/>
  <c r="D1206" i="2"/>
  <c r="E1206" i="2" s="1"/>
  <c r="D1207" i="2"/>
  <c r="E1207" i="2" s="1"/>
  <c r="D1208" i="2"/>
  <c r="E1208" i="2" s="1"/>
  <c r="D1209" i="2"/>
  <c r="E1209" i="2" s="1"/>
  <c r="D1210" i="2"/>
  <c r="E1210" i="2" s="1"/>
  <c r="D1211" i="2"/>
  <c r="E1211" i="2" s="1"/>
  <c r="D1212" i="2"/>
  <c r="E1212" i="2" s="1"/>
  <c r="D1213" i="2"/>
  <c r="E1213" i="2" s="1"/>
  <c r="D1214" i="2"/>
  <c r="E1214" i="2" s="1"/>
  <c r="D1215" i="2"/>
  <c r="D1216" i="2"/>
  <c r="E1216" i="2" s="1"/>
  <c r="D1217" i="2"/>
  <c r="E1217" i="2" s="1"/>
  <c r="D1218" i="2"/>
  <c r="E1218" i="2" s="1"/>
  <c r="D1219" i="2"/>
  <c r="E1219" i="2" s="1"/>
  <c r="D1220" i="2"/>
  <c r="E1220" i="2" s="1"/>
  <c r="D1221" i="2"/>
  <c r="E1221" i="2" s="1"/>
  <c r="D1222" i="2"/>
  <c r="E1222" i="2" s="1"/>
  <c r="D1223" i="2"/>
  <c r="E1223" i="2" s="1"/>
  <c r="D1224" i="2"/>
  <c r="E1224" i="2" s="1"/>
  <c r="D1225" i="2"/>
  <c r="E1225" i="2" s="1"/>
  <c r="D1226" i="2"/>
  <c r="E1226" i="2" s="1"/>
  <c r="D1227" i="2"/>
  <c r="E1227" i="2" s="1"/>
  <c r="D1228" i="2"/>
  <c r="E1228" i="2" s="1"/>
  <c r="D1229" i="2"/>
  <c r="E1229" i="2" s="1"/>
  <c r="D1230" i="2"/>
  <c r="E1230" i="2" s="1"/>
  <c r="D1231" i="2"/>
  <c r="E1231" i="2" s="1"/>
  <c r="D1232" i="2"/>
  <c r="E1232" i="2" s="1"/>
  <c r="D1233" i="2"/>
  <c r="E1233" i="2" s="1"/>
  <c r="D1234" i="2"/>
  <c r="E1234" i="2" s="1"/>
  <c r="D1235" i="2"/>
  <c r="E1235" i="2" s="1"/>
  <c r="D1236" i="2"/>
  <c r="E1236" i="2" s="1"/>
  <c r="D1237" i="2"/>
  <c r="E1237" i="2" s="1"/>
  <c r="D1238" i="2"/>
  <c r="E1238" i="2" s="1"/>
  <c r="D1239" i="2"/>
  <c r="E1239" i="2" s="1"/>
  <c r="D1240" i="2"/>
  <c r="E1240" i="2" s="1"/>
  <c r="D1241" i="2"/>
  <c r="E1241" i="2" s="1"/>
  <c r="D1242" i="2"/>
  <c r="E1242" i="2" s="1"/>
  <c r="D1243" i="2"/>
  <c r="E1243" i="2" s="1"/>
  <c r="D1244" i="2"/>
  <c r="E1244" i="2" s="1"/>
  <c r="D1245" i="2"/>
  <c r="E1245" i="2" s="1"/>
  <c r="D1246" i="2"/>
  <c r="E1246" i="2" s="1"/>
  <c r="D1247" i="2"/>
  <c r="E1247" i="2" s="1"/>
  <c r="D1248" i="2"/>
  <c r="E1248" i="2" s="1"/>
  <c r="D1249" i="2"/>
  <c r="E1249" i="2" s="1"/>
  <c r="D1250" i="2"/>
  <c r="E1250" i="2" s="1"/>
  <c r="D1251" i="2"/>
  <c r="E1251" i="2" s="1"/>
  <c r="D1252" i="2"/>
  <c r="E1252" i="2" s="1"/>
  <c r="D1253" i="2"/>
  <c r="E1253" i="2" s="1"/>
  <c r="D1254" i="2"/>
  <c r="E1254" i="2" s="1"/>
  <c r="D1255" i="2"/>
  <c r="E1255" i="2" s="1"/>
  <c r="D1256" i="2"/>
  <c r="E1256" i="2" s="1"/>
  <c r="D1257" i="2"/>
  <c r="E1257" i="2" s="1"/>
  <c r="D1258" i="2"/>
  <c r="E1258" i="2" s="1"/>
  <c r="D1259" i="2"/>
  <c r="E1259" i="2" s="1"/>
  <c r="D1260" i="2"/>
  <c r="E1260" i="2" s="1"/>
  <c r="D1261" i="2"/>
  <c r="E1261" i="2" s="1"/>
  <c r="D1262" i="2"/>
  <c r="E1262" i="2" s="1"/>
  <c r="D1263" i="2"/>
  <c r="E1263" i="2" s="1"/>
  <c r="D1264" i="2"/>
  <c r="E1264" i="2" s="1"/>
  <c r="D1265" i="2"/>
  <c r="E1265" i="2" s="1"/>
  <c r="D1266" i="2"/>
  <c r="E1266" i="2" s="1"/>
  <c r="D1267" i="2"/>
  <c r="E1267" i="2" s="1"/>
  <c r="D1268" i="2"/>
  <c r="E1268" i="2" s="1"/>
  <c r="D1269" i="2"/>
  <c r="E1269" i="2" s="1"/>
  <c r="D1270" i="2"/>
  <c r="E1270" i="2" s="1"/>
  <c r="D1271" i="2"/>
  <c r="E1271" i="2" s="1"/>
  <c r="D1272" i="2"/>
  <c r="E1272" i="2" s="1"/>
  <c r="D1273" i="2"/>
  <c r="E1273" i="2" s="1"/>
  <c r="D1274" i="2"/>
  <c r="D1275" i="2"/>
  <c r="E1275" i="2" s="1"/>
  <c r="D1276" i="2"/>
  <c r="E1276" i="2" s="1"/>
  <c r="D1277" i="2"/>
  <c r="E1277" i="2" s="1"/>
  <c r="D1278" i="2"/>
  <c r="E1278" i="2" s="1"/>
  <c r="D1279" i="2"/>
  <c r="E1279" i="2" s="1"/>
  <c r="D1280" i="2"/>
  <c r="E1280" i="2" s="1"/>
  <c r="D1281" i="2"/>
  <c r="E1281" i="2" s="1"/>
  <c r="D1282" i="2"/>
  <c r="E1282" i="2" s="1"/>
  <c r="D1283" i="2"/>
  <c r="E1283" i="2" s="1"/>
  <c r="D1284" i="2"/>
  <c r="E1284" i="2" s="1"/>
  <c r="D1285" i="2"/>
  <c r="E1285" i="2" s="1"/>
  <c r="D1286" i="2"/>
  <c r="E1286" i="2" s="1"/>
  <c r="D1287" i="2"/>
  <c r="E1287" i="2" s="1"/>
  <c r="D1288" i="2"/>
  <c r="E1288" i="2" s="1"/>
  <c r="D1289" i="2"/>
  <c r="E1289" i="2" s="1"/>
  <c r="D1290" i="2"/>
  <c r="E1290" i="2" s="1"/>
  <c r="D1291" i="2"/>
  <c r="E1291" i="2" s="1"/>
  <c r="D1292" i="2"/>
  <c r="E1292" i="2" s="1"/>
  <c r="D1293" i="2"/>
  <c r="E1293" i="2" s="1"/>
  <c r="D1294" i="2"/>
  <c r="E1294" i="2" s="1"/>
  <c r="D1295" i="2"/>
  <c r="E1295" i="2" s="1"/>
  <c r="D1296" i="2"/>
  <c r="E1296" i="2" s="1"/>
  <c r="D1297" i="2"/>
  <c r="E1297" i="2" s="1"/>
  <c r="D1298" i="2"/>
  <c r="E1298" i="2" s="1"/>
  <c r="D1299" i="2"/>
  <c r="E1299" i="2" s="1"/>
  <c r="D1300" i="2"/>
  <c r="E1300" i="2" s="1"/>
  <c r="D1301" i="2"/>
  <c r="E1301" i="2" s="1"/>
  <c r="D1302" i="2"/>
  <c r="E1302" i="2" s="1"/>
  <c r="D1303" i="2"/>
  <c r="E1303" i="2" s="1"/>
  <c r="D1304" i="2"/>
  <c r="E1304" i="2" s="1"/>
  <c r="D1305" i="2"/>
  <c r="E1305" i="2" s="1"/>
  <c r="D1306" i="2"/>
  <c r="E1306" i="2" s="1"/>
  <c r="D1307" i="2"/>
  <c r="E1307" i="2" s="1"/>
  <c r="D1308" i="2"/>
  <c r="E1308" i="2" s="1"/>
  <c r="D1309" i="2"/>
  <c r="E1309" i="2" s="1"/>
  <c r="D1310" i="2"/>
  <c r="E1310" i="2" s="1"/>
  <c r="D1311" i="2"/>
  <c r="E1311" i="2" s="1"/>
  <c r="D1312" i="2"/>
  <c r="E1312" i="2" s="1"/>
  <c r="D1313" i="2"/>
  <c r="E1313" i="2" s="1"/>
  <c r="D1314" i="2"/>
  <c r="E1314" i="2" s="1"/>
  <c r="D1315" i="2"/>
  <c r="E1315" i="2" s="1"/>
  <c r="D1316" i="2"/>
  <c r="E1316" i="2" s="1"/>
  <c r="D1317" i="2"/>
  <c r="E1317" i="2" s="1"/>
  <c r="D1318" i="2"/>
  <c r="E1318" i="2" s="1"/>
  <c r="D1319" i="2"/>
  <c r="E1319" i="2" s="1"/>
  <c r="D1320" i="2"/>
  <c r="E1320" i="2" s="1"/>
  <c r="D1321" i="2"/>
  <c r="E1321" i="2" s="1"/>
  <c r="D1322" i="2"/>
  <c r="D1323" i="2"/>
  <c r="E1323" i="2" s="1"/>
  <c r="D1324" i="2"/>
  <c r="E1324" i="2" s="1"/>
  <c r="D1325" i="2"/>
  <c r="E1325" i="2" s="1"/>
  <c r="D1326" i="2"/>
  <c r="E1326" i="2" s="1"/>
  <c r="D1327" i="2"/>
  <c r="E1327" i="2" s="1"/>
  <c r="D1328" i="2"/>
  <c r="E1328" i="2" s="1"/>
  <c r="D1329" i="2"/>
  <c r="E1329" i="2" s="1"/>
  <c r="D1330" i="2"/>
  <c r="E1330" i="2" s="1"/>
  <c r="D1331" i="2"/>
  <c r="E1331" i="2" s="1"/>
  <c r="D1332" i="2"/>
  <c r="E1332" i="2" s="1"/>
  <c r="D1333" i="2"/>
  <c r="E1333" i="2" s="1"/>
  <c r="D1334" i="2"/>
  <c r="D1335" i="2"/>
  <c r="E1335" i="2" s="1"/>
  <c r="D1336" i="2"/>
  <c r="E1336" i="2" s="1"/>
  <c r="D1337" i="2"/>
  <c r="E1337" i="2" s="1"/>
  <c r="D1338" i="2"/>
  <c r="E1338" i="2" s="1"/>
  <c r="D1339" i="2"/>
  <c r="E1339" i="2" s="1"/>
  <c r="D1340" i="2"/>
  <c r="E1340" i="2" s="1"/>
  <c r="D1341" i="2"/>
  <c r="E1341" i="2" s="1"/>
  <c r="D1342" i="2"/>
  <c r="E1342" i="2" s="1"/>
  <c r="D1343" i="2"/>
  <c r="E1343" i="2" s="1"/>
  <c r="D1344" i="2"/>
  <c r="E1344" i="2" s="1"/>
  <c r="D1345" i="2"/>
  <c r="E1345" i="2" s="1"/>
  <c r="D1346" i="2"/>
  <c r="E1346" i="2" s="1"/>
  <c r="D1347" i="2"/>
  <c r="E1347" i="2" s="1"/>
  <c r="D1348" i="2"/>
  <c r="E1348" i="2" s="1"/>
  <c r="D1349" i="2"/>
  <c r="E1349" i="2" s="1"/>
  <c r="D1350" i="2"/>
  <c r="E1350" i="2" s="1"/>
  <c r="D1351" i="2"/>
  <c r="E1351" i="2" s="1"/>
  <c r="D1352" i="2"/>
  <c r="D1353" i="2"/>
  <c r="E1353" i="2" s="1"/>
  <c r="D1354" i="2"/>
  <c r="E1354" i="2" s="1"/>
  <c r="D1355" i="2"/>
  <c r="E1355" i="2" s="1"/>
  <c r="D1356" i="2"/>
  <c r="D1357" i="2"/>
  <c r="E1357" i="2" s="1"/>
  <c r="F10" i="1" l="1"/>
  <c r="E1356" i="2"/>
  <c r="H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  <author>Divisão de Controle de Licenças</author>
  </authors>
  <commentList>
    <comment ref="A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Nº:</t>
        </r>
        <r>
          <rPr>
            <sz val="9"/>
            <color indexed="81"/>
            <rFont val="Tahoma"/>
            <family val="2"/>
          </rPr>
          <t xml:space="preserve">
Número sequencial de identificação do chamado. Eventualmente alguns números podem não existir na sequência. Neste caso, representam chamados que foram cancelados e removidos do banco de dados.</t>
        </r>
      </text>
    </comment>
    <comment ref="B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Abertura:</t>
        </r>
        <r>
          <rPr>
            <sz val="9"/>
            <color indexed="81"/>
            <rFont val="Tahoma"/>
            <family val="2"/>
          </rPr>
          <t xml:space="preserve">
Data e hora de abertura do chamado. Separe a data da hora com um espaço durante a digitação.</t>
        </r>
      </text>
    </comment>
    <comment ref="C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Fechamento:</t>
        </r>
        <r>
          <rPr>
            <sz val="9"/>
            <color indexed="81"/>
            <rFont val="Tahoma"/>
            <family val="2"/>
          </rPr>
          <t xml:space="preserve">
Data e hora de fechamento do chamado. Separe a data da hora com um espaço durante a digitação.
Se esta informação não existir, significa que o chamado ainda se encontra aberto.</t>
        </r>
      </text>
    </comment>
    <comment ref="D3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Tempo:</t>
        </r>
        <r>
          <rPr>
            <sz val="9"/>
            <color indexed="81"/>
            <rFont val="Tahoma"/>
            <family val="2"/>
          </rPr>
          <t xml:space="preserve">
Tempo de atendimento (em horas). Representa a diferença entre o Fechamento e a Abertura.
Se </t>
        </r>
        <r>
          <rPr>
            <b/>
            <sz val="9"/>
            <color indexed="81"/>
            <rFont val="Tahoma"/>
            <family val="2"/>
          </rPr>
          <t xml:space="preserve">Abertura &gt; 0 </t>
        </r>
        <r>
          <rPr>
            <b/>
            <u/>
            <sz val="9"/>
            <color indexed="10"/>
            <rFont val="Tahoma"/>
            <family val="2"/>
          </rPr>
          <t>E</t>
        </r>
        <r>
          <rPr>
            <b/>
            <sz val="9"/>
            <color indexed="81"/>
            <rFont val="Tahoma"/>
            <family val="2"/>
          </rPr>
          <t xml:space="preserve"> Fechamento &gt; 0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10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Tahoma"/>
            <family val="2"/>
          </rPr>
          <t>Fechamento &gt; Abertura</t>
        </r>
        <r>
          <rPr>
            <sz val="9"/>
            <color indexed="81"/>
            <rFont val="Tahoma"/>
            <family val="2"/>
          </rPr>
          <t xml:space="preserve">;
  calcular Fechamento – Abertura;
  Senão retornar um texto vazio: ""
</t>
        </r>
        <r>
          <rPr>
            <u/>
            <sz val="9"/>
            <color indexed="81"/>
            <rFont val="Tahoma"/>
            <family val="2"/>
          </rPr>
          <t>Atenção</t>
        </r>
        <r>
          <rPr>
            <sz val="9"/>
            <color indexed="81"/>
            <rFont val="Tahoma"/>
            <family val="2"/>
          </rPr>
          <t xml:space="preserve"> à formatação do valor horário. Ela deve acumular as horas e não usar o formato de relógio, o qual zera o valor quando atinge 24:00h.</t>
        </r>
      </text>
    </comment>
    <comment ref="E3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Status:</t>
        </r>
        <r>
          <rPr>
            <sz val="9"/>
            <color indexed="81"/>
            <rFont val="Tahoma"/>
            <family val="2"/>
          </rPr>
          <t xml:space="preserve">
Escreva o Status do chamado, baseado nas seguintes condições:
Se</t>
        </r>
        <r>
          <rPr>
            <b/>
            <sz val="9"/>
            <color indexed="81"/>
            <rFont val="Tahoma"/>
            <family val="2"/>
          </rPr>
          <t xml:space="preserve"> Abertura &gt; 0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10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Tahoma"/>
            <family val="2"/>
          </rPr>
          <t>Fechamento = 0</t>
        </r>
        <r>
          <rPr>
            <sz val="9"/>
            <color indexed="81"/>
            <rFont val="Tahoma"/>
            <family val="2"/>
          </rPr>
          <t>, exibir "</t>
        </r>
        <r>
          <rPr>
            <b/>
            <sz val="9"/>
            <color indexed="81"/>
            <rFont val="Tahoma"/>
            <family val="2"/>
          </rPr>
          <t>Aberto</t>
        </r>
        <r>
          <rPr>
            <sz val="9"/>
            <color indexed="81"/>
            <rFont val="Tahoma"/>
            <family val="2"/>
          </rPr>
          <t xml:space="preserve">";
Senão se </t>
        </r>
        <r>
          <rPr>
            <b/>
            <sz val="9"/>
            <color indexed="81"/>
            <rFont val="Tahoma"/>
            <family val="2"/>
          </rPr>
          <t>Fechamento &lt; Abertura</t>
        </r>
        <r>
          <rPr>
            <sz val="9"/>
            <color indexed="81"/>
            <rFont val="Tahoma"/>
            <family val="2"/>
          </rPr>
          <t>, exibir "</t>
        </r>
        <r>
          <rPr>
            <b/>
            <sz val="9"/>
            <color indexed="81"/>
            <rFont val="Tahoma"/>
            <family val="2"/>
          </rPr>
          <t>Erro</t>
        </r>
        <r>
          <rPr>
            <sz val="9"/>
            <color indexed="81"/>
            <rFont val="Tahoma"/>
            <family val="2"/>
          </rPr>
          <t xml:space="preserve">";
Senão se </t>
        </r>
        <r>
          <rPr>
            <b/>
            <sz val="9"/>
            <color indexed="81"/>
            <rFont val="Tahoma"/>
            <family val="2"/>
          </rPr>
          <t>Tempo &gt; 1</t>
        </r>
        <r>
          <rPr>
            <sz val="9"/>
            <color indexed="81"/>
            <rFont val="Tahoma"/>
            <family val="2"/>
          </rPr>
          <t xml:space="preserve"> dia, exibir "</t>
        </r>
        <r>
          <rPr>
            <b/>
            <sz val="9"/>
            <color indexed="81"/>
            <rFont val="Tahoma"/>
            <family val="2"/>
          </rPr>
          <t>Crítico</t>
        </r>
        <r>
          <rPr>
            <sz val="9"/>
            <color indexed="81"/>
            <rFont val="Tahoma"/>
            <family val="2"/>
          </rPr>
          <t>";
Senão exibir "</t>
        </r>
        <r>
          <rPr>
            <b/>
            <sz val="9"/>
            <color indexed="81"/>
            <rFont val="Tahoma"/>
            <family val="2"/>
          </rPr>
          <t>Fechado</t>
        </r>
        <r>
          <rPr>
            <sz val="9"/>
            <color indexed="81"/>
            <rFont val="Tahoma"/>
            <family val="2"/>
          </rPr>
          <t>"</t>
        </r>
      </text>
    </comment>
    <comment ref="F3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Atendente:</t>
        </r>
        <r>
          <rPr>
            <sz val="9"/>
            <color indexed="81"/>
            <rFont val="Tahoma"/>
            <family val="2"/>
          </rPr>
          <t xml:space="preserve">
Nome do(a) atendente que registrou o chamado.</t>
        </r>
      </text>
    </comment>
    <comment ref="G3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Cód. Cliente:</t>
        </r>
        <r>
          <rPr>
            <sz val="9"/>
            <color indexed="81"/>
            <rFont val="Tahoma"/>
            <family val="2"/>
          </rPr>
          <t xml:space="preserve">
Código do cliente que solicitou a abertura do chamado.
É um valor numérico inteiro com 9 algarismos.</t>
        </r>
      </text>
    </comment>
    <comment ref="H3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Tipo:</t>
        </r>
        <r>
          <rPr>
            <sz val="9"/>
            <color indexed="81"/>
            <rFont val="Tahoma"/>
            <family val="2"/>
          </rPr>
          <t xml:space="preserve">
Palavra que descreve o motivo da abertura do chamado:
- Elogio
- Sugestão
- Suporte
- Reclamação</t>
        </r>
      </text>
    </comment>
    <comment ref="I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Texto que descreve o chamado, conforme registrado pelo(a) atendente.</t>
        </r>
      </text>
    </comment>
  </commentList>
</comments>
</file>

<file path=xl/sharedStrings.xml><?xml version="1.0" encoding="utf-8"?>
<sst xmlns="http://schemas.openxmlformats.org/spreadsheetml/2006/main" count="4083" uniqueCount="290">
  <si>
    <t>Nº</t>
  </si>
  <si>
    <t>Abertura</t>
  </si>
  <si>
    <t>Fechamento</t>
  </si>
  <si>
    <t>Atendente</t>
  </si>
  <si>
    <t>Cód. Cliente</t>
  </si>
  <si>
    <t>Histórico de Chamados</t>
  </si>
  <si>
    <t>Tempo</t>
  </si>
  <si>
    <t>Status</t>
  </si>
  <si>
    <t>Thiago</t>
  </si>
  <si>
    <t>Carolina</t>
  </si>
  <si>
    <t>João Carlos</t>
  </si>
  <si>
    <t>Ricardo</t>
  </si>
  <si>
    <t>Eduardo</t>
  </si>
  <si>
    <t>Roberta</t>
  </si>
  <si>
    <t>Vitor</t>
  </si>
  <si>
    <t>Simone</t>
  </si>
  <si>
    <t>Edson</t>
  </si>
  <si>
    <t>Carlos Eduardo</t>
  </si>
  <si>
    <t>Mônica</t>
  </si>
  <si>
    <t>Ronaldo</t>
  </si>
  <si>
    <t>José Eduardo</t>
  </si>
  <si>
    <t>Melissa</t>
  </si>
  <si>
    <t>Descrição</t>
  </si>
  <si>
    <t>Caros amigos, a execução dos pontos do programa não pode mais se dissociar dos índices pretendidos.</t>
  </si>
  <si>
    <t>O incentivo ao avanço tecnológico, assim como a complexidade dos estudos efetuados prepara-nos para enfrentar situações atípicas decorrentes do fluxo de informações.</t>
  </si>
  <si>
    <t>A nível organizacional, a contínua expansão de nossa atividade pode nos levar a considerar a reestruturação de todos os recursos funcionais envolvidos.</t>
  </si>
  <si>
    <t>É importante questionar o quanto a consulta aos diversos militantes cumpre um papel essencial na formulação do orçamento setorial.</t>
  </si>
  <si>
    <t>Percebemos, cada vez mais, que o comprometimento entre as equipes garante a contribuição de um grupo importante na determinação das regras de conduta normativas.</t>
  </si>
  <si>
    <t>A prática cotidiana prova que a revolução dos costumes ainda não demonstrou convincentemente que vai participar na mudança das direções preferenciais no sentido do progresso.</t>
  </si>
  <si>
    <t>Pensando mais a longo prazo, a estrutura atual da organização é uma das consequências do sistema de participação geral.</t>
  </si>
  <si>
    <t>As experiências acumuladas demonstram que a consolidação das estruturas obstaculiza a apreciação da importância das condições inegavelmente apropriadas.</t>
  </si>
  <si>
    <t>Acima de tudo, é fundamental ressaltar que a mobilidade dos capitais internacionais facilita a criação das posturas dos órgãos dirigentes com relação às suas atribuições.</t>
  </si>
  <si>
    <t>O que temos que ter sempre em mente é que o acompanhamento das preferências de consumo aponta para a melhoria das formas de ação.</t>
  </si>
  <si>
    <t>Não obstante, a percepção das dificuldades exige a precisão e a definição do remanejamento dos quadros funcionais.</t>
  </si>
  <si>
    <t>Por outro lado, a constante divulgação das informações representa uma abertura para a melhoria dos procedimentos normalmente adotados.</t>
  </si>
  <si>
    <t>Assim mesmo, a hegemonia do ambiente político possibilita uma melhor visão global do processo de comunicação como um todo.</t>
  </si>
  <si>
    <t>Ainda assim, existem dúvidas a respeito de como o entendimento das metas propostas talvez venha a ressaltar a relatividade das condições financeiras e administrativas exigidas.</t>
  </si>
  <si>
    <t>Todas estas questões, devidamente ponderadas, levantam dúvidas sobre se a adoção de políticas descentralizadoras deve passar por modificações independentemente do investimento em reciclagem técnica.</t>
  </si>
  <si>
    <t>Gostaria de enfatizar que o novo modelo estrutural aqui preconizado oferece uma interessante oportunidade para verificação dos níveis de motivação departamental.</t>
  </si>
  <si>
    <t>Podemos já vislumbrar o modo pelo qual a crescente influência da mídia maximiza as possibilidades por conta da gestão inovadora da qual fazemos parte.</t>
  </si>
  <si>
    <t>Todavia, a necessidade de renovação processual agrega valor ao estabelecimento dos modos de operação convencionais.</t>
  </si>
  <si>
    <t>O empenho em analisar a competitividade nas transações comerciais afeta positivamente a correta previsão de alternativas às soluções ortodoxas.</t>
  </si>
  <si>
    <t>Do mesmo modo, o aumento do diálogo entre os diferentes setores produtivos faz parte de um processo de gerenciamento dos relacionamentos verticais entre as hierarquias.</t>
  </si>
  <si>
    <t>No mundo atual, o consenso sobre a necessidade de qualificação desafia a capacidade de equalização dos conhecimentos estratégicos para atingir a excelência.</t>
  </si>
  <si>
    <t>Por conseguinte, o início da atividade geral de formação de atitudes assume importantes posições no estabelecimento das diversas correntes de pensamento.</t>
  </si>
  <si>
    <t>Neste sentido, o fenômeno da Internet auxilia a preparação e a composição dos paradigmas corporativos.</t>
  </si>
  <si>
    <t>No entanto, não podemos esquecer que a determinação clara de objetivos acarreta um processo de reformulação e modernização do impacto na agilidade decisória.</t>
  </si>
  <si>
    <t>É claro que a expansão dos mercados mundiais promove a alavancagem dos métodos utilizados na avaliação de resultados.</t>
  </si>
  <si>
    <t>Desta maneira, o desenvolvimento contínuo de distintas formas de atuação causa impacto indireto na reavaliação do retorno esperado a longo prazo.</t>
  </si>
  <si>
    <t>Nunca é demais lembrar o peso e o significado destes problemas, uma vez que o desafiador cenário globalizado apresenta tendências no sentido de aprovar a manutenção do levantamento das variáveis envolvidas.</t>
  </si>
  <si>
    <t>Evidentemente, a valorização de fatores subjetivos estende o alcance e a importância do sistema de formação de quadros que corresponde às necessidades.</t>
  </si>
  <si>
    <t>O cuidado em identificar pontos críticos no surgimento do comércio virtual nos obriga à análise das novas proposições.</t>
  </si>
  <si>
    <t>A certificação de metodologias que nos auxiliam a lidar com o julgamento imparcial das eventualidades estimula a padronização das diretrizes de desenvolvimento para o futuro.</t>
  </si>
  <si>
    <t>Por outro lado, a adoção de políticas descentralizadoras auxilia a preparação e a composição dos índices pretendidos.</t>
  </si>
  <si>
    <t>O incentivo ao avanço tecnológico, assim como a complexidade dos estudos efetuados prepara-nos para enfrentar situações atípicas decorrentes das formas de ação.</t>
  </si>
  <si>
    <t>A nível organizacional, a crescente influência da mídia pode nos levar a considerar a reestruturação do impacto na agilidade decisória.</t>
  </si>
  <si>
    <t>É importante questionar o quanto a consolidação das estruturas deve passar por modificações independentemente de todos os recursos funcionais envolvidos.</t>
  </si>
  <si>
    <t>Pensando mais a longo prazo, o comprometimento entre as equipes facilita a criação do levantamento das variáveis envolvidas.</t>
  </si>
  <si>
    <t>Assim mesmo, a revolução dos costumes garante a contribuição de um grupo importante na determinação do retorno esperado a longo prazo.</t>
  </si>
  <si>
    <t>Percebemos, cada vez mais, que a estrutura atual da organização não pode mais se dissociar das posturas dos órgãos dirigentes com relação às suas atribuições.</t>
  </si>
  <si>
    <t>As experiências acumuladas demonstram que a hegemonia do ambiente político talvez venha a ressaltar a relatividade do investimento em reciclagem técnica.</t>
  </si>
  <si>
    <t>Todavia, a mobilidade dos capitais internacionais agrega valor ao estabelecimento do sistema de participação geral.</t>
  </si>
  <si>
    <t>No mundo atual, a constante divulgação das informações exige a precisão e a definição da gestão inovadora da qual fazemos parte.</t>
  </si>
  <si>
    <t>Acima de tudo, é fundamental ressaltar que a expansão dos mercados mundiais possibilita uma melhor visão global do remanejamento dos quadros funcionais.</t>
  </si>
  <si>
    <t>Nunca é demais lembrar o peso e o significado destes problemas, uma vez que o consenso sobre a necessidade de qualificação nos obriga à análise de alternativas às soluções ortodoxas.</t>
  </si>
  <si>
    <t>A prática cotidiana prova que o entendimento das metas propostas faz parte de um processo de gerenciamento das diretrizes de desenvolvimento para o futuro.</t>
  </si>
  <si>
    <t>O que temos que ter sempre em mente é que a execução dos pontos do programa obstaculiza a apreciação da importância das condições inegavelmente apropriadas.</t>
  </si>
  <si>
    <t>Por conseguinte, a determinação clara de objetivos causa impacto indireto na reavaliação do processo de comunicação como um todo.</t>
  </si>
  <si>
    <t>No entanto, não podemos esquecer que o desenvolvimento contínuo de distintas formas de atuação representa uma abertura para a melhoria dos modos de operação convencionais.</t>
  </si>
  <si>
    <t>Todas estas questões, devidamente ponderadas, levantam dúvidas sobre se a contínua expansão de nossa atividade maximiza as possibilidades por conta das diversas correntes de pensamento.</t>
  </si>
  <si>
    <t>Gostaria de enfatizar que a necessidade de renovação processual cumpre um papel essencial na formulação dos níveis de motivação departamental.</t>
  </si>
  <si>
    <t>Podemos já vislumbrar o modo pelo qual o início da atividade geral de formação de atitudes oferece uma interessante oportunidade para verificação do sistema de formação de quadros que corresponde às necessidades.</t>
  </si>
  <si>
    <t>O empenho em analisar o fenômeno da Internet desafia a capacidade de equalização das regras de conduta normativas.</t>
  </si>
  <si>
    <t>Ainda assim, existem dúvidas a respeito de como o aumento do diálogo entre os diferentes setores produtivos assume importantes posições no estabelecimento das direções preferenciais no sentido do progresso.</t>
  </si>
  <si>
    <t>Neste sentido, a valorização de fatores subjetivos apresenta tendências no sentido de aprovar a manutenção dos métodos utilizados na avaliação de resultados.</t>
  </si>
  <si>
    <t>Não obstante, o julgamento imparcial das eventualidades acarreta um processo de reformulação e modernização do orçamento setorial.</t>
  </si>
  <si>
    <t>É claro que a percepção das dificuldades promove a alavancagem dos conhecimentos estratégicos para atingir a excelência.</t>
  </si>
  <si>
    <t>Desta maneira, a consulta aos diversos militantes é uma das consequências dos paradigmas corporativos.</t>
  </si>
  <si>
    <t>O cuidado em identificar pontos críticos no desafiador cenário globalizado estimula a padronização do fluxo de informações.</t>
  </si>
  <si>
    <t>Evidentemente, o novo modelo estrutural aqui preconizado estende o alcance e a importância dos relacionamentos verticais entre as hierarquias.</t>
  </si>
  <si>
    <t>Caros amigos, a competitividade nas transações comerciais aponta para a melhoria das novas proposições.</t>
  </si>
  <si>
    <t>A certificação de metodologias que nos auxiliam a lidar com o acompanhamento das preferências de consumo ainda não demonstrou convincentemente que vai participar na mudança das condições financeiras e administrativas exigidas.</t>
  </si>
  <si>
    <t>Acima de tudo, é fundamental ressaltar que a revolução dos costumes agrega valor ao estabelecimento das condições inegavelmente apropriadas.</t>
  </si>
  <si>
    <t>O incentivo ao avanço tecnológico, assim como a complexidade dos estudos efetuados estimula a padronização das regras de conduta normativas.</t>
  </si>
  <si>
    <t>Ainda assim, existem dúvidas a respeito de como o acompanhamento das preferências de consumo possibilita uma melhor visão global do retorno esperado a longo prazo.</t>
  </si>
  <si>
    <t>Todas estas questões, devidamente ponderadas, levantam dúvidas sobre se a necessidade de renovação processual auxilia a preparação e a composição dos métodos utilizados na avaliação de resultados.</t>
  </si>
  <si>
    <t>Pensando mais a longo prazo, a crescente influência da mídia faz parte de um processo de gerenciamento do levantamento das variáveis envolvidas.</t>
  </si>
  <si>
    <t>Evidentemente, a adoção de políticas descentralizadoras cumpre um papel essencial na formulação do impacto na agilidade decisória.</t>
  </si>
  <si>
    <t>No mundo atual, a hegemonia do ambiente político assume importantes posições no estabelecimento das posturas dos órgãos dirigentes com relação às suas atribuições.</t>
  </si>
  <si>
    <t>As experiências acumuladas demonstram que o desafiador cenário globalizado talvez venha a ressaltar a relatividade das direções preferenciais no sentido do progresso.</t>
  </si>
  <si>
    <t>O empenho em analisar o início da atividade geral de formação de atitudes causa impacto indireto na reavaliação de alternativas às soluções ortodoxas.</t>
  </si>
  <si>
    <t>Nunca é demais lembrar o peso e o significado destes problemas, uma vez que a constante divulgação das informações exige a precisão e a definição da gestão inovadora da qual fazemos parte.</t>
  </si>
  <si>
    <t>Por outro lado, a contínua expansão de nossa atividade garante a contribuição de um grupo importante na determinação do sistema de participação geral.</t>
  </si>
  <si>
    <t>É importante questionar o quanto o consenso sobre a necessidade de qualificação não pode mais se dissociar das formas de ação.</t>
  </si>
  <si>
    <t>Podemos já vislumbrar o modo pelo qual a mobilidade dos capitais internacionais nos obriga à análise do remanejamento dos quadros funcionais.</t>
  </si>
  <si>
    <t>Neste sentido, a execução dos pontos do programa deve passar por modificações independentemente dos modos de operação convencionais.</t>
  </si>
  <si>
    <t>Do mesmo modo, a determinação clara de objetivos prepara-nos para enfrentar situações atípicas decorrentes do processo de comunicação como um todo.</t>
  </si>
  <si>
    <t>A nível organizacional, a valorização de fatores subjetivos representa uma abertura para a melhoria dos níveis de motivação departamental.</t>
  </si>
  <si>
    <t>O que temos que ter sempre em mente é que o entendimento das metas propostas acarreta um processo de reformulação e modernização dos conhecimentos estratégicos para atingir a excelência.</t>
  </si>
  <si>
    <t>A prática cotidiana prova que a expansão dos mercados mundiais é uma das consequências de todos os recursos funcionais envolvidos.</t>
  </si>
  <si>
    <t>Caros amigos, o fenômeno da Internet pode nos levar a considerar a reestruturação dos procedimentos normalmente adotados.</t>
  </si>
  <si>
    <t>Gostaria de enfatizar que a consolidação das estruturas oferece uma interessante oportunidade para verificação das condições financeiras e administrativas exigidas.</t>
  </si>
  <si>
    <t>Todavia, a percepção das dificuldades afeta positivamente a correta previsão do investimento em reciclagem técnica.</t>
  </si>
  <si>
    <t>No entanto, não podemos esquecer que o aumento do diálogo entre os diferentes setores produtivos obstaculiza a apreciação da importância dos paradigmas corporativos.</t>
  </si>
  <si>
    <t>A certificação de metodologias que nos auxiliam a lidar com o comprometimento entre as equipes apresenta tendências no sentido de aprovar a manutenção das novas proposições.</t>
  </si>
  <si>
    <t>Não obstante, o julgamento imparcial das eventualidades desafia a capacidade de equalização do orçamento setorial.</t>
  </si>
  <si>
    <t>É claro que a estrutura atual da organização promove a alavancagem dos índices pretendidos.</t>
  </si>
  <si>
    <t>Desta maneira, o novo modelo estrutural aqui preconizado maximiza as possibilidades por conta das diretrizes de desenvolvimento para o futuro.</t>
  </si>
  <si>
    <t>O cuidado em identificar pontos críticos no desenvolvimento contínuo de distintas formas de atuação facilita a criação do sistema de formação de quadros que corresponde às necessidades.</t>
  </si>
  <si>
    <t>Por conseguinte, a consulta aos diversos militantes estende o alcance e a importância dos relacionamentos verticais entre as hierarquias.</t>
  </si>
  <si>
    <t>Percebemos, cada vez mais, que a competitividade nas transações comerciais aponta para a melhoria das diversas correntes de pensamento.</t>
  </si>
  <si>
    <t>Assim mesmo, o surgimento do comércio virtual ainda não demonstrou convincentemente que vai participar na mudança do fluxo de informações.</t>
  </si>
  <si>
    <t>Pensando mais a longo prazo, a execução dos pontos do programa garante a contribuição de um grupo importante na determinação dos procedimentos normalmente adotados.</t>
  </si>
  <si>
    <t>O cuidado em identificar pontos críticos na revolução dos costumes faz parte de um processo de gerenciamento das direções preferenciais no sentido do progresso.</t>
  </si>
  <si>
    <t>Todas estas questões, devidamente ponderadas, levantam dúvidas sobre se o fenômeno da Internet auxilia a preparação e a composição dos métodos utilizados na avaliação de resultados.</t>
  </si>
  <si>
    <t>Ainda assim, existem dúvidas a respeito de como a crescente influência da mídia ainda não demonstrou convincentemente que vai participar na mudança dos modos de operação convencionais.</t>
  </si>
  <si>
    <t>A prática cotidiana prova que a constante divulgação das informações cumpre um papel essencial na formulação de alternativas às soluções ortodoxas.</t>
  </si>
  <si>
    <t>É claro que a hegemonia do ambiente político maximiza as possibilidades por conta da gestão inovadora da qual fazemos parte.</t>
  </si>
  <si>
    <t>O que temos que ter sempre em mente é que a mobilidade dos capitais internacionais talvez venha a ressaltar a relatividade do retorno esperado a longo prazo.</t>
  </si>
  <si>
    <t>O empenho em analisar a valorização de fatores subjetivos causa impacto indireto na reavaliação das regras de conduta normativas.</t>
  </si>
  <si>
    <t>Evidentemente, a necessidade de renovação processual assume importantes posições no estabelecimento das posturas dos órgãos dirigentes com relação às suas atribuições.</t>
  </si>
  <si>
    <t>O incentivo ao avanço tecnológico, assim como o consenso sobre a necessidade de qualificação promove a alavancagem do levantamento das variáveis envolvidas.</t>
  </si>
  <si>
    <t>Por conseguinte, a complexidade dos estudos efetuados estimula a padronização do orçamento setorial.</t>
  </si>
  <si>
    <t>Podemos já vislumbrar o modo pelo qual o desafiador cenário globalizado nos obriga à análise do remanejamento dos quadros funcionais.</t>
  </si>
  <si>
    <t>Neste sentido, o aumento do diálogo entre os diferentes setores produtivos não pode mais se dissociar dos paradigmas corporativos.</t>
  </si>
  <si>
    <t>Assim mesmo, a determinação clara de objetivos acarreta um processo de reformulação e modernização das condições inegavelmente apropriadas.</t>
  </si>
  <si>
    <t>Caros amigos, o desenvolvimento contínuo de distintas formas de atuação representa uma abertura para a melhoria dos níveis de motivação departamental.</t>
  </si>
  <si>
    <t>Percebemos, cada vez mais, que o entendimento das metas propostas exige a precisão e a definição das novas proposições.</t>
  </si>
  <si>
    <t>As experiências acumuladas demonstram que a expansão dos mercados mundiais agrega valor ao estabelecimento das formas de ação.</t>
  </si>
  <si>
    <t>A nível organizacional, o comprometimento entre as equipes deve passar por modificações independentemente do fluxo de informações.</t>
  </si>
  <si>
    <t>Gostaria de enfatizar que a consolidação das estruturas prepara-nos para enfrentar situações atípicas decorrentes das condições financeiras e administrativas exigidas.</t>
  </si>
  <si>
    <t>Todavia, a percepção das dificuldades afeta positivamente a correta previsão dos índices pretendidos.</t>
  </si>
  <si>
    <t>No entanto, não podemos esquecer que o surgimento do comércio virtual aponta para a melhoria do sistema de participação geral.</t>
  </si>
  <si>
    <t>A certificação de metodologias que nos auxiliam a lidar com a contínua expansão de nossa atividade apresenta tendências no sentido de aprovar a manutenção de todos os recursos funcionais envolvidos.</t>
  </si>
  <si>
    <t>Não obstante, o julgamento imparcial das eventualidades desafia a capacidade de equalização das diversas correntes de pensamento.</t>
  </si>
  <si>
    <t>No mundo atual, a estrutura atual da organização estende o alcance e a importância do investimento em reciclagem técnica.</t>
  </si>
  <si>
    <t>Nunca é demais lembrar o peso e o significado destes problemas, uma vez que o novo modelo estrutural aqui preconizado oferece uma interessante oportunidade para verificação do sistema de formação de quadros que corresponde às necessidades.</t>
  </si>
  <si>
    <t>Desta maneira, a competitividade nas transações comerciais possibilita uma melhor visão global das diretrizes de desenvolvimento para o futuro.</t>
  </si>
  <si>
    <t>Do mesmo modo, a consulta aos diversos militantes obstaculiza a apreciação da importância dos relacionamentos verticais entre as hierarquias.</t>
  </si>
  <si>
    <t>Por outro lado, o início da atividade geral de formação de atitudes pode nos levar a considerar a reestruturação dos conhecimentos estratégicos para atingir a excelência.</t>
  </si>
  <si>
    <t>É importante questionar o quanto o acompanhamento das preferências de consumo facilita a criação do impacto na agilidade decisória.</t>
  </si>
  <si>
    <t>A nível organizacional, a competitividade nas transações comerciais afeta positivamente a correta previsão de alternativas às soluções ortodoxas.</t>
  </si>
  <si>
    <t>Desta maneira, o início da atividade geral de formação de atitudes ainda não demonstrou convincentemente que vai participar na mudança de todos os recursos funcionais envolvidos.</t>
  </si>
  <si>
    <t>Neste sentido, a complexidade dos estudos efetuados nos obriga à análise dos modos de operação convencionais.</t>
  </si>
  <si>
    <t>No entanto, não podemos esquecer que o fenômeno da Internet representa uma abertura para a melhoria dos métodos utilizados na avaliação de resultados.</t>
  </si>
  <si>
    <t>Ainda assim, existem dúvidas a respeito de como o comprometimento entre as equipes auxilia a preparação e a composição das novas proposições.</t>
  </si>
  <si>
    <t>Assim mesmo, a determinação clara de objetivos talvez venha a ressaltar a relatividade do processo de comunicação como um todo.</t>
  </si>
  <si>
    <t>É claro que a revolução dos costumes apresenta tendências no sentido de aprovar a manutenção do fluxo de informações.</t>
  </si>
  <si>
    <t>O que temos que ter sempre em mente é que a hegemonia do ambiente político cumpre um papel essencial na formulação do retorno esperado a longo prazo.</t>
  </si>
  <si>
    <t>O empenho em analisar a valorização de fatores subjetivos estimula a padronização das regras de conduta normativas.</t>
  </si>
  <si>
    <t>O cuidado em identificar pontos críticos no consenso sobre a necessidade de qualificação assume importantes posições no estabelecimento das diretrizes de desenvolvimento para o futuro.</t>
  </si>
  <si>
    <t>As experiências acumuladas demonstram que a estrutura atual da organização promove a alavancagem das posturas dos órgãos dirigentes com relação às suas atribuições.</t>
  </si>
  <si>
    <t>Pensando mais a longo prazo, a necessidade de renovação processual exige a precisão e a definição do investimento em reciclagem técnica.</t>
  </si>
  <si>
    <t>Podemos já vislumbrar o modo pelo qual o desafiador cenário globalizado acarreta um processo de reformulação e modernização do remanejamento dos quadros funcionais.</t>
  </si>
  <si>
    <t>Caros amigos, o aumento do diálogo entre os diferentes setores produtivos não pode mais se dissociar do impacto na agilidade decisória.</t>
  </si>
  <si>
    <t>Evidentemente, o surgimento do comércio virtual faz parte de um processo de gerenciamento das condições inegavelmente apropriadas.</t>
  </si>
  <si>
    <t>A prática cotidiana prova que o entendimento das metas propostas prepara-nos para enfrentar situações atípicas decorrentes dos níveis de motivação departamental.</t>
  </si>
  <si>
    <t>Percebemos, cada vez mais, que a constante divulgação das informações deve passar por modificações independentemente das diversas correntes de pensamento.</t>
  </si>
  <si>
    <t>A certificação de metodologias que nos auxiliam a lidar com a percepção das dificuldades agrega valor ao estabelecimento das formas de ação.</t>
  </si>
  <si>
    <t>O incentivo ao avanço tecnológico, assim como a mobilidade dos capitais internacionais maximiza as possibilidades por conta dos índices pretendidos.</t>
  </si>
  <si>
    <t>Gostaria de enfatizar que a consolidação das estruturas estende o alcance e a importância dos procedimentos normalmente adotados.</t>
  </si>
  <si>
    <t>Todavia, a expansão dos mercados mundiais é uma das consequências do sistema de participação geral.</t>
  </si>
  <si>
    <t>Por conseguinte, o acompanhamento das preferências de consumo aponta para a melhoria das direções preferenciais no sentido do progresso.</t>
  </si>
  <si>
    <t>Todas estas questões, devidamente ponderadas, levantam dúvidas sobre se o novo modelo estrutural aqui preconizado garante a contribuição de um grupo importante na determinação das condições financeiras e administrativas exigidas.</t>
  </si>
  <si>
    <t>Não obstante, o julgamento imparcial das eventualidades possibilita uma melhor visão global do sistema de formação de quadros que corresponde às necessidades.</t>
  </si>
  <si>
    <t>Por outro lado, a crescente influência da mídia facilita a criação do orçamento setorial.</t>
  </si>
  <si>
    <t>Nunca é demais lembrar o peso e o significado destes problemas, uma vez que a contínua expansão de nossa atividade oferece uma interessante oportunidade para verificação dos paradigmas corporativos.</t>
  </si>
  <si>
    <t>No mundo atual, a adoção de políticas descentralizadoras desafia a capacidade de equalização da gestão inovadora da qual fazemos parte.</t>
  </si>
  <si>
    <t>Acima de tudo, é fundamental ressaltar que a execução dos pontos do programa causa impacto indireto na reavaliação dos conhecimentos estratégicos para atingir a excelência.</t>
  </si>
  <si>
    <t>É importante questionar o quanto o desenvolvimento contínuo de distintas formas de atuação pode nos levar a considerar a reestruturação do levantamento das variáveis envolvidas.</t>
  </si>
  <si>
    <t>A nível organizacional, a consolidação das estruturas afeta positivamente a correta previsão de alternativas às soluções ortodoxas.</t>
  </si>
  <si>
    <t>Desta maneira, o desenvolvimento contínuo de distintas formas de atuação assume importantes posições no estabelecimento de todos os recursos funcionais envolvidos.</t>
  </si>
  <si>
    <t>Neste sentido, a complexidade dos estudos efetuados garante a contribuição de um grupo importante na determinação dos paradigmas corporativos.</t>
  </si>
  <si>
    <t>No entanto, não podemos esquecer que o fenômeno da Internet representa uma abertura para a melhoria das formas de ação.</t>
  </si>
  <si>
    <t>O que temos que ter sempre em mente é que o comprometimento entre as equipes nos obriga à análise do sistema de formação de quadros que corresponde às necessidades.</t>
  </si>
  <si>
    <t>Do mesmo modo, o acompanhamento das preferências de consumo prepara-nos para enfrentar situações atípicas decorrentes do orçamento setorial.</t>
  </si>
  <si>
    <t>É claro que o julgamento imparcial das eventualidades apresenta tendências no sentido de aprovar a manutenção dos conhecimentos estratégicos para atingir a excelência.</t>
  </si>
  <si>
    <t>Podemos já vislumbrar o modo pelo qual a execução dos pontos do programa cumpre um papel essencial na formulação do retorno esperado a longo prazo.</t>
  </si>
  <si>
    <t>O empenho em analisar a valorização de fatores subjetivos estimula a padronização dos relacionamentos verticais entre as hierarquias.</t>
  </si>
  <si>
    <t>Pensando mais a longo prazo, o consenso sobre a necessidade de qualificação facilita a criação dos procedimentos normalmente adotados.</t>
  </si>
  <si>
    <t>O incentivo ao avanço tecnológico, assim como a constante divulgação das informações auxilia a preparação e a composição do levantamento das variáveis envolvidas.</t>
  </si>
  <si>
    <t>Por conseguinte, a percepção das dificuldades exige a precisão e a definição do fluxo de informações.</t>
  </si>
  <si>
    <t>Ainda assim, existem dúvidas a respeito de como o desafiador cenário globalizado é uma das consequências das posturas dos órgãos dirigentes com relação às suas atribuições.</t>
  </si>
  <si>
    <t>Percebemos, cada vez mais, que a determinação clara de objetivos agrega valor ao estabelecimento do processo de comunicação como um todo.</t>
  </si>
  <si>
    <t>As experiências acumuladas demonstram que o surgimento do comércio virtual faz parte de um processo de gerenciamento das condições inegavelmente apropriadas.</t>
  </si>
  <si>
    <t>A prática cotidiana prova que o entendimento das metas propostas obstaculiza a apreciação da importância dos níveis de motivação departamental.</t>
  </si>
  <si>
    <t>Gostaria de enfatizar que a consulta aos diversos militantes aponta para a melhoria das diversas correntes de pensamento.</t>
  </si>
  <si>
    <t>A certificação de metodologias que nos auxiliam a lidar com a necessidade de renovação processual não pode mais se dissociar dos índices pretendidos.</t>
  </si>
  <si>
    <t>Acima de tudo, é fundamental ressaltar que a mobilidade dos capitais internacionais maximiza as possibilidades por conta dos métodos utilizados na avaliação de resultados.</t>
  </si>
  <si>
    <t>É importante questionar o quanto a competitividade nas transações comerciais possibilita uma melhor visão global do investimento em reciclagem técnica.</t>
  </si>
  <si>
    <t>Todavia, a adoção de políticas descentralizadoras talvez venha a ressaltar a relatividade do sistema de participação geral.</t>
  </si>
  <si>
    <t>Nunca é demais lembrar o peso e o significado destes problemas, uma vez que a estrutura atual da organização acarreta um processo de reformulação e modernização das direções preferenciais no sentido do progresso.</t>
  </si>
  <si>
    <t>Todas estas questões, devidamente ponderadas, levantam dúvidas sobre se o novo modelo estrutural aqui preconizado promove a alavancagem das condições financeiras e administrativas exigidas.</t>
  </si>
  <si>
    <t>Evidentemente, o aumento do diálogo entre os diferentes setores produtivos pode nos levar a considerar a reestruturação dos modos de operação convencionais.</t>
  </si>
  <si>
    <t>Caros amigos, a hegemonia do ambiente político ainda não demonstrou convincentemente que vai participar na mudança do impacto na agilidade decisória.</t>
  </si>
  <si>
    <t>Por outro lado, o início da atividade geral de formação de atitudes desafia a capacidade de equalização das diretrizes de desenvolvimento para o futuro.</t>
  </si>
  <si>
    <t>O cuidado em identificar pontos críticos na crescente influência da mídia deve passar por modificações independentemente da gestão inovadora da qual fazemos parte.</t>
  </si>
  <si>
    <t>Não obstante, a expansão dos mercados mundiais oferece uma interessante oportunidade para verificação das novas proposições.</t>
  </si>
  <si>
    <t>Assim mesmo, a revolução dos costumes causa impacto indireto na reavaliação das regras de conduta normativas.</t>
  </si>
  <si>
    <t>No mundo atual, a contínua expansão de nossa atividade estende o alcance e a importância do remanejamento dos quadros funcionais.</t>
  </si>
  <si>
    <t>A nível organizacional, a valorização de fatores subjetivos prepara-nos para enfrentar situações atípicas decorrentes dos relacionamentos verticais entre as hierarquias.</t>
  </si>
  <si>
    <t>Por conseguinte, o desenvolvimento contínuo de distintas formas de atuação assume importantes posições no estabelecimento dos paradigmas corporativos.</t>
  </si>
  <si>
    <t>Acima de tudo, é fundamental ressaltar que a consolidação das estruturas aponta para a melhoria do processo de comunicação como um todo.</t>
  </si>
  <si>
    <t>No entanto, não podemos esquecer que o fenômeno da Internet representa uma abertura para a melhoria dos conhecimentos estratégicos para atingir a excelência.</t>
  </si>
  <si>
    <t>Desta maneira, a percepção das dificuldades nos obriga à análise dos métodos utilizados na avaliação de resultados.</t>
  </si>
  <si>
    <t>É claro que o acompanhamento das preferências de consumo desafia a capacidade de equalização do investimento em reciclagem técnica.</t>
  </si>
  <si>
    <t>Do mesmo modo, o julgamento imparcial das eventualidades pode nos levar a considerar a reestruturação das formas de ação.</t>
  </si>
  <si>
    <t>Podemos já vislumbrar o modo pelo qual o surgimento do comércio virtual cumpre um papel essencial na formulação do impacto na agilidade decisória.</t>
  </si>
  <si>
    <t>Gostaria de enfatizar que a consulta aos diversos militantes facilita a criação de alternativas às soluções ortodoxas.</t>
  </si>
  <si>
    <t>Pensando mais a longo prazo, o desafiador cenário globalizado garante a contribuição de um grupo importante na determinação dos modos de operação convencionais.</t>
  </si>
  <si>
    <t>Percebemos, cada vez mais, que o aumento do diálogo entre os diferentes setores produtivos estimula a padronização do levantamento das variáveis envolvidas.</t>
  </si>
  <si>
    <t>O incentivo ao avanço tecnológico, assim como o novo modelo estrutural aqui preconizado causa impacto indireto na reavaliação do fluxo de informações.</t>
  </si>
  <si>
    <t>Ainda assim, existem dúvidas a respeito de como a crescente influência da mídia exige a precisão e a definição das regras de conduta normativas.</t>
  </si>
  <si>
    <t>Não obstante, a hegemonia do ambiente político agrega valor ao estabelecimento do retorno esperado a longo prazo.</t>
  </si>
  <si>
    <t>É importante questionar o quanto a execução dos pontos do programa talvez venha a ressaltar a relatividade dos índices pretendidos.</t>
  </si>
  <si>
    <t>A prática cotidiana prova que a expansão dos mercados mundiais promove a alavancagem dos níveis de motivação departamental.</t>
  </si>
  <si>
    <t>Todas estas questões, devidamente ponderadas, levantam dúvidas sobre se a complexidade dos estudos efetuados é uma das consequências das diversas correntes de pensamento.</t>
  </si>
  <si>
    <t>A certificação de metodologias que nos auxiliam a lidar com a constante divulgação das informações não pode mais se dissociar das condições inegavelmente apropriadas.</t>
  </si>
  <si>
    <t>Evidentemente, a mobilidade dos capitais internacionais obstaculiza a apreciação da importância do orçamento setorial.</t>
  </si>
  <si>
    <t>O cuidado em identificar pontos críticos na competitividade nas transações comerciais possibilita uma melhor visão global dos procedimentos normalmente adotados.</t>
  </si>
  <si>
    <t>Todavia, o consenso sobre a necessidade de qualificação faz parte de um processo de gerenciamento do sistema de participação geral.</t>
  </si>
  <si>
    <t>O empenho em analisar a estrutura atual da organização estende o alcance e a importância das direções preferenciais no sentido do progresso.</t>
  </si>
  <si>
    <t>No mundo atual, o comprometimento entre as equipes apresenta tendências no sentido de aprovar a manutenção das condições financeiras e administrativas exigidas.</t>
  </si>
  <si>
    <t>As experiências acumuladas demonstram que o entendimento das metas propostas maximiza as possibilidades por conta das posturas dos órgãos dirigentes com relação às suas atribuições.</t>
  </si>
  <si>
    <t>Nunca é demais lembrar o peso e o significado destes problemas, uma vez que a adoção de políticas descentralizadoras auxilia a preparação e a composição de todos os recursos funcionais envolvidos.</t>
  </si>
  <si>
    <t>Assim mesmo, o início da atividade geral de formação de atitudes afeta positivamente a correta previsão das diretrizes de desenvolvimento para o futuro.</t>
  </si>
  <si>
    <t>O que temos que ter sempre em mente é que a necessidade de renovação processual deve passar por modificações independentemente da gestão inovadora da qual fazemos parte.</t>
  </si>
  <si>
    <t>Caros amigos, a determinação clara de objetivos oferece uma interessante oportunidade para verificação das novas proposições.</t>
  </si>
  <si>
    <t>Por outro lado, a revolução dos costumes ainda não demonstrou convincentemente que vai participar na mudança do remanejamento dos quadros funcionais.</t>
  </si>
  <si>
    <t>Neste sentido, a contínua expansão de nossa atividade acarreta um processo de reformulação e modernização do sistema de formação de quadros que corresponde às necessidades.</t>
  </si>
  <si>
    <t>Nunca é demais lembrar o peso e o significado destes problemas, uma vez que a valorização de fatores subjetivos causa impacto indireto na reavaliação das diversas correntes de pensamento.</t>
  </si>
  <si>
    <t>Percebemos, cada vez mais, que a adoção de políticas descentralizadoras acarreta um processo de reformulação e modernização das posturas dos órgãos dirigentes com relação às suas atribuições.</t>
  </si>
  <si>
    <t>É claro que a execução dos pontos do programa aponta para a melhoria do remanejamento dos quadros funcionais.</t>
  </si>
  <si>
    <t>Ainda assim, existem dúvidas a respeito de como a complexidade dos estudos efetuados apresenta tendências no sentido de aprovar a manutenção dos conhecimentos estratégicos para atingir a excelência.</t>
  </si>
  <si>
    <t>Por conseguinte, o comprometimento entre as equipes nos obriga à análise do sistema de participação geral.</t>
  </si>
  <si>
    <t>Acima de tudo, é fundamental ressaltar que o acompanhamento das preferências de consumo promove a alavancagem dos índices pretendidos.</t>
  </si>
  <si>
    <t>O cuidado em identificar pontos críticos na percepção das dificuldades auxilia a preparação e a composição do impacto na agilidade decisória.</t>
  </si>
  <si>
    <t>Podemos já vislumbrar o modo pelo qual o novo modelo estrutural aqui preconizado cumpre um papel essencial na formulação dos níveis de motivação departamental.</t>
  </si>
  <si>
    <t>Gostaria de enfatizar que o surgimento do comércio virtual facilita a criação de alternativas às soluções ortodoxas.</t>
  </si>
  <si>
    <t>Desta maneira, o desafiador cenário globalizado garante a contribuição de um grupo importante na determinação dos modos de operação convencionais.</t>
  </si>
  <si>
    <t>O empenho em analisar a mobilidade dos capitais internacionais não pode mais se dissociar da gestão inovadora da qual fazemos parte.</t>
  </si>
  <si>
    <t>No entanto, não podemos esquecer que o consenso sobre a necessidade de qualificação é uma das consequências do fluxo de informações.</t>
  </si>
  <si>
    <t>Não obstante, a crescente influência da mídia exige a precisão e a definição dos paradigmas corporativos.</t>
  </si>
  <si>
    <t>Todavia, a hegemonia do ambiente político faz parte de um processo de gerenciamento das direções preferenciais no sentido do progresso.</t>
  </si>
  <si>
    <t>É importante questionar o quanto a constante divulgação das informações desafia a capacidade de equalização do processo de comunicação como um todo.</t>
  </si>
  <si>
    <t>A prática cotidiana prova que o início da atividade geral de formação de atitudes representa uma abertura para a melhoria das condições inegavelmente apropriadas.</t>
  </si>
  <si>
    <t>Caros amigos, a consulta aos diversos militantes talvez venha a ressaltar a relatividade do levantamento das variáveis envolvidas.</t>
  </si>
  <si>
    <t>A certificação de metodologias que nos auxiliam a lidar com a contínua expansão de nossa atividade prepara-nos para enfrentar situações atípicas decorrentes do retorno esperado a longo prazo.</t>
  </si>
  <si>
    <t>Neste sentido, o aumento do diálogo entre os diferentes setores produtivos obstaculiza a apreciação da importância do orçamento setorial.</t>
  </si>
  <si>
    <t>Do mesmo modo, o julgamento imparcial das eventualidades estende o alcance e a importância dos procedimentos normalmente adotados.</t>
  </si>
  <si>
    <t>Evidentemente, a expansão dos mercados mundiais agrega valor ao estabelecimento do investimento em reciclagem técnica.</t>
  </si>
  <si>
    <t>Por outro lado, a estrutura atual da organização possibilita uma melhor visão global dos relacionamentos verticais entre as hierarquias.</t>
  </si>
  <si>
    <t>Todas estas questões, devidamente ponderadas, levantam dúvidas sobre se a consolidação das estruturas oferece uma interessante oportunidade para verificação das condições financeiras e administrativas exigidas.</t>
  </si>
  <si>
    <t>A nível organizacional, o entendimento das metas propostas maximiza as possibilidades por conta das regras de conduta normativas.</t>
  </si>
  <si>
    <t>Pensando mais a longo prazo, o desenvolvimento contínuo de distintas formas de atuação pode nos levar a considerar a reestruturação de todos os recursos funcionais envolvidos.</t>
  </si>
  <si>
    <t>Assim mesmo, a competitividade nas transações comerciais afeta positivamente a correta previsão das diretrizes de desenvolvimento para o futuro.</t>
  </si>
  <si>
    <t>O que temos que ter sempre em mente é que a necessidade de renovação processual assume importantes posições no estabelecimento do sistema de formação de quadros que corresponde às necessidades.</t>
  </si>
  <si>
    <t>As experiências acumuladas demonstram que a determinação clara de objetivos estimula a padronização das novas proposições.</t>
  </si>
  <si>
    <t>O incentivo ao avanço tecnológico, assim como a revolução dos costumes ainda não demonstrou convincentemente que vai participar na mudança das formas de ação.</t>
  </si>
  <si>
    <t>No mundo atual, o fenômeno da Internet deve passar por modificações independentemente dos métodos utilizados na avaliação de resultados.</t>
  </si>
  <si>
    <t>Nunca é demais lembrar o peso e o significado destes problemas, uma vez que a valorização de fatores subjetivos desafia a capacidade de equalização das direções preferenciais no sentido do progresso.</t>
  </si>
  <si>
    <t>As experiências acumuladas demonstram que a adoção de políticas descentralizadoras promove a alavancagem da gestão inovadora da qual fazemos parte.</t>
  </si>
  <si>
    <t>É importante questionar o quanto o desenvolvimento contínuo de distintas formas de atuação exige a precisão e a definição do remanejamento dos quadros funcionais.</t>
  </si>
  <si>
    <t>Ainda assim, existem dúvidas a respeito de como o desafiador cenário globalizado apresenta tendências no sentido de aprovar a manutenção das formas de ação.</t>
  </si>
  <si>
    <t>Assim mesmo, o novo modelo estrutural aqui preconizado agrega valor ao estabelecimento do investimento em reciclagem técnica.</t>
  </si>
  <si>
    <t>Acima de tudo, é fundamental ressaltar que a percepção das dificuldades possibilita uma melhor visão global do processo de comunicação como um todo.</t>
  </si>
  <si>
    <t>Gostaria de enfatizar que o entendimento das metas propostas nos obriga à análise do sistema de participação geral.</t>
  </si>
  <si>
    <t>Desta maneira, a necessidade de renovação processual é uma das consequências dos paradigmas corporativos.</t>
  </si>
  <si>
    <t>Do mesmo modo, a hegemonia do ambiente político cumpre um papel essencial na formulação do levantamento das variáveis envolvidas.</t>
  </si>
  <si>
    <t>Juliana</t>
  </si>
  <si>
    <t>Suporte</t>
  </si>
  <si>
    <t>Abertura:</t>
  </si>
  <si>
    <t>Fechamento:</t>
  </si>
  <si>
    <t>Nº do chamado:</t>
  </si>
  <si>
    <t>Tempo de Atendimento:</t>
  </si>
  <si>
    <t>Tipo</t>
  </si>
  <si>
    <t>Reclamação</t>
  </si>
  <si>
    <t>Sugestão</t>
  </si>
  <si>
    <t>Elogio</t>
  </si>
  <si>
    <t>Atendente:</t>
  </si>
  <si>
    <t>Código do Cliente:</t>
  </si>
  <si>
    <t>Tipo de Chamado:</t>
  </si>
  <si>
    <t>Descrição do Chamado:</t>
  </si>
  <si>
    <t>Status:</t>
  </si>
  <si>
    <t>Kelly Cristina</t>
  </si>
  <si>
    <t>Maria Luíza</t>
  </si>
  <si>
    <t>Total de Chamados:</t>
  </si>
  <si>
    <t>Nº do Próximo Chamado:</t>
  </si>
  <si>
    <t>Gostaria de acrescentar que é fundamental ressaltar que a adoção de políticas descentralizadoras é uma das consequências do processo de comunicação como um todo.</t>
  </si>
  <si>
    <t>Do mesmo modo, o surgimento do comércio virtual afeta positivamente a correta previsão dos procedimentos normalmente adotados.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</si>
</sst>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,000,000"/>
    <numFmt numFmtId="165" formatCode="[hh]:mm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9"/>
      <color indexed="10"/>
      <name val="Tahoma"/>
      <family val="2"/>
    </font>
    <font>
      <u/>
      <sz val="9"/>
      <color indexed="81"/>
      <name val="Tahoma"/>
      <family val="2"/>
    </font>
    <font>
      <b/>
      <sz val="10"/>
      <color theme="1" tint="0.499984740745262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3" borderId="0" xfId="0" applyFont="1" applyFill="1" applyAlignment="1"/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5" fillId="0" borderId="0" xfId="0" applyFont="1" applyAlignment="1"/>
    <xf numFmtId="164" fontId="1" fillId="2" borderId="1" xfId="0" applyNumberFormat="1" applyFont="1" applyFill="1" applyBorder="1" applyAlignment="1">
      <alignment horizontal="center"/>
    </xf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0" fillId="3" borderId="0" xfId="0" applyFont="1" applyFill="1" applyAlignment="1"/>
    <xf numFmtId="22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/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0" xfId="0" applyFont="1" applyFill="1" applyBorder="1" applyAlignment="1">
      <alignment horizontal="center"/>
    </xf>
    <xf numFmtId="165" fontId="5" fillId="0" borderId="10" xfId="0" applyNumberFormat="1" applyFont="1" applyFill="1" applyBorder="1" applyAlignment="1"/>
    <xf numFmtId="0" fontId="5" fillId="0" borderId="10" xfId="0" applyFont="1" applyFill="1" applyBorder="1" applyAlignment="1"/>
    <xf numFmtId="164" fontId="5" fillId="0" borderId="10" xfId="0" applyNumberFormat="1" applyFont="1" applyFill="1" applyBorder="1" applyAlignment="1">
      <alignment horizontal="center"/>
    </xf>
    <xf numFmtId="0" fontId="5" fillId="0" borderId="10" xfId="0" applyFont="1" applyFill="1" applyBorder="1"/>
    <xf numFmtId="0" fontId="11" fillId="0" borderId="1" xfId="0" applyFont="1" applyFill="1" applyBorder="1" applyAlignment="1">
      <alignment horizontal="center"/>
    </xf>
    <xf numFmtId="165" fontId="11" fillId="0" borderId="1" xfId="0" applyNumberFormat="1" applyFont="1" applyFill="1" applyBorder="1" applyAlignment="1"/>
    <xf numFmtId="0" fontId="11" fillId="0" borderId="1" xfId="0" applyNumberFormat="1" applyFont="1" applyFill="1" applyBorder="1" applyAlignment="1"/>
    <xf numFmtId="0" fontId="11" fillId="0" borderId="1" xfId="0" applyFont="1" applyFill="1" applyBorder="1" applyAlignment="1"/>
    <xf numFmtId="164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10" xfId="0" applyFont="1" applyFill="1" applyBorder="1" applyAlignment="1">
      <alignment horizontal="center"/>
    </xf>
    <xf numFmtId="165" fontId="11" fillId="0" borderId="10" xfId="0" applyNumberFormat="1" applyFont="1" applyFill="1" applyBorder="1" applyAlignment="1"/>
    <xf numFmtId="0" fontId="11" fillId="0" borderId="10" xfId="0" applyNumberFormat="1" applyFont="1" applyFill="1" applyBorder="1" applyAlignment="1"/>
    <xf numFmtId="0" fontId="11" fillId="0" borderId="10" xfId="0" applyFont="1" applyFill="1" applyBorder="1" applyAlignment="1"/>
    <xf numFmtId="164" fontId="11" fillId="0" borderId="10" xfId="0" applyNumberFormat="1" applyFont="1" applyFill="1" applyBorder="1" applyAlignment="1">
      <alignment horizontal="center"/>
    </xf>
    <xf numFmtId="0" fontId="11" fillId="0" borderId="10" xfId="0" applyFont="1" applyFill="1" applyBorder="1"/>
    <xf numFmtId="22" fontId="11" fillId="0" borderId="1" xfId="0" applyNumberFormat="1" applyFont="1" applyFill="1" applyBorder="1" applyAlignment="1"/>
    <xf numFmtId="22" fontId="11" fillId="0" borderId="10" xfId="0" applyNumberFormat="1" applyFont="1" applyFill="1" applyBorder="1" applyAlignment="1"/>
    <xf numFmtId="22" fontId="5" fillId="0" borderId="1" xfId="0" applyNumberFormat="1" applyFont="1" applyFill="1" applyBorder="1" applyAlignment="1"/>
    <xf numFmtId="22" fontId="5" fillId="0" borderId="10" xfId="0" applyNumberFormat="1" applyFont="1" applyFill="1" applyBorder="1" applyAlignment="1"/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</cellXfs>
  <cellStyles count="1">
    <cellStyle name="Normal" xfId="0" builtinId="0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00,000,0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[hh]:mm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7" formatCode="dd/mm/yyyy\ hh:mm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7" formatCode="dd/mm/yyyy\ hh:mm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 outline="0"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76200</xdr:rowOff>
    </xdr:from>
    <xdr:to>
      <xdr:col>1</xdr:col>
      <xdr:colOff>708305</xdr:colOff>
      <xdr:row>4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76200"/>
          <a:ext cx="708305" cy="876300"/>
        </a:xfrm>
        <a:prstGeom prst="rect">
          <a:avLst/>
        </a:prstGeom>
      </xdr:spPr>
    </xdr:pic>
    <xdr:clientData/>
  </xdr:twoCellAnchor>
  <xdr:oneCellAnchor>
    <xdr:from>
      <xdr:col>1</xdr:col>
      <xdr:colOff>830526</xdr:colOff>
      <xdr:row>0</xdr:row>
      <xdr:rowOff>93160</xdr:rowOff>
    </xdr:from>
    <xdr:ext cx="5520807" cy="781111"/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68651" y="93160"/>
          <a:ext cx="5520807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4400" b="1" cap="none" spc="0">
              <a:ln w="17780" cmpd="sng">
                <a:solidFill>
                  <a:schemeClr val="accent1">
                    <a:tint val="3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63000"/>
                      <a:sat val="105000"/>
                    </a:schemeClr>
                  </a:gs>
                  <a:gs pos="90000">
                    <a:schemeClr val="accent1">
                      <a:shade val="50000"/>
                      <a:satMod val="100000"/>
                    </a:schemeClr>
                  </a:gs>
                </a:gsLst>
                <a:lin ang="5400000"/>
              </a:gradFill>
              <a:effectLst>
                <a:outerShdw blurRad="55000" dist="50800" dir="5400000" algn="tl">
                  <a:srgbClr val="000000">
                    <a:alpha val="33000"/>
                  </a:srgbClr>
                </a:outerShdw>
              </a:effectLst>
            </a:rPr>
            <a:t>Consulta de Chamados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hamados" displayName="Chamados" ref="A3:I1357" totalsRowShown="0" headerRowDxfId="11" dataDxfId="10" tableBorderDxfId="9">
  <autoFilter ref="A3:I1357" xr:uid="{00000000-0009-0000-0100-000001000000}"/>
  <tableColumns count="9">
    <tableColumn id="1" xr3:uid="{00000000-0010-0000-0000-000001000000}" name="Nº" dataDxfId="8"/>
    <tableColumn id="2" xr3:uid="{00000000-0010-0000-0000-000002000000}" name="Abertura" dataDxfId="7"/>
    <tableColumn id="3" xr3:uid="{00000000-0010-0000-0000-000003000000}" name="Fechamento" dataDxfId="6"/>
    <tableColumn id="4" xr3:uid="{00000000-0010-0000-0000-000004000000}" name="Tempo" dataDxfId="5">
      <calculatedColumnFormula>IF(AND(Chamados[[#This Row],[Abertura]]&gt;0, Chamados[[#This Row],[Fechamento]]&gt;0, Chamados[[#This Row],[Fechamento]]&gt;Chamados[[#This Row],[Abertura]]), Chamados[[#This Row],[Fechamento]]-Chamados[[#This Row],[Abertura]], "")</calculatedColumnFormula>
    </tableColumn>
    <tableColumn id="5" xr3:uid="{00000000-0010-0000-0000-000005000000}" name="Status" dataDxfId="4">
      <calculatedColumnFormula>IF(AND(Chamados[[#This Row],[Abertura]]&gt;0, Chamados[[#This Row],[Fechamento]]=0), "Aberto", IF(Chamados[[#This Row],[Fechamento]]&lt;Chamados[[#This Row],[Abertura]], "Erro", IF(Chamados[[#This Row],[Tempo]]&gt;1, "Crítico", "Fechado")))</calculatedColumnFormula>
    </tableColumn>
    <tableColumn id="6" xr3:uid="{00000000-0010-0000-0000-000006000000}" name="Atendente" dataDxfId="3"/>
    <tableColumn id="7" xr3:uid="{00000000-0010-0000-0000-000007000000}" name="Cód. Cliente" dataDxfId="2"/>
    <tableColumn id="8" xr3:uid="{00000000-0010-0000-0000-000008000000}" name="Tipo" dataDxfId="1"/>
    <tableColumn id="9" xr3:uid="{00000000-0010-0000-0000-000009000000}" name="Descriçã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I17"/>
  <sheetViews>
    <sheetView showRowColHeaders="0" tabSelected="1" zoomScaleNormal="100" workbookViewId="0">
      <selection activeCell="B7" sqref="B7"/>
    </sheetView>
  </sheetViews>
  <sheetFormatPr defaultColWidth="0" defaultRowHeight="15.75" zeroHeight="1" x14ac:dyDescent="0.25"/>
  <cols>
    <col min="1" max="1" width="3.125" style="2" customWidth="1"/>
    <col min="2" max="2" width="18.625" style="2" customWidth="1"/>
    <col min="3" max="3" width="2.625" style="2" customWidth="1"/>
    <col min="4" max="4" width="18.625" style="2" customWidth="1"/>
    <col min="5" max="5" width="2.625" style="2" customWidth="1"/>
    <col min="6" max="6" width="18.625" style="2" customWidth="1"/>
    <col min="7" max="7" width="2.625" style="2" customWidth="1"/>
    <col min="8" max="8" width="18.625" style="2" customWidth="1"/>
    <col min="9" max="9" width="2.625" style="2" customWidth="1"/>
    <col min="10" max="16384" width="10" style="2" hidden="1"/>
  </cols>
  <sheetData>
    <row r="1" spans="2:8" x14ac:dyDescent="0.25"/>
    <row r="2" spans="2:8" x14ac:dyDescent="0.25"/>
    <row r="3" spans="2:8" x14ac:dyDescent="0.25"/>
    <row r="4" spans="2:8" x14ac:dyDescent="0.25"/>
    <row r="5" spans="2:8" x14ac:dyDescent="0.25"/>
    <row r="6" spans="2:8" x14ac:dyDescent="0.25">
      <c r="B6" s="1" t="s">
        <v>273</v>
      </c>
      <c r="D6" s="1" t="s">
        <v>281</v>
      </c>
      <c r="F6" s="1" t="s">
        <v>279</v>
      </c>
      <c r="H6" s="1" t="s">
        <v>283</v>
      </c>
    </row>
    <row r="7" spans="2:8" x14ac:dyDescent="0.25">
      <c r="B7" s="9">
        <v>676</v>
      </c>
      <c r="D7" s="3" t="str">
        <f>VLOOKUP(NúmChamado,Chamados[],8,FALSE)</f>
        <v>Reclamação</v>
      </c>
      <c r="F7" s="3" t="str">
        <f>VLOOKUP(NúmChamado,Chamados[],6,FALSE)</f>
        <v>Simone</v>
      </c>
      <c r="H7" s="3" t="str">
        <f>VLOOKUP(NúmChamado,Chamados[],5,FALSE)</f>
        <v>Fechado</v>
      </c>
    </row>
    <row r="8" spans="2:8" x14ac:dyDescent="0.25"/>
    <row r="9" spans="2:8" x14ac:dyDescent="0.25">
      <c r="B9" s="1" t="s">
        <v>271</v>
      </c>
      <c r="D9" s="1" t="s">
        <v>272</v>
      </c>
      <c r="F9" s="1" t="s">
        <v>274</v>
      </c>
      <c r="H9" s="1" t="s">
        <v>280</v>
      </c>
    </row>
    <row r="10" spans="2:8" x14ac:dyDescent="0.25">
      <c r="B10" s="11">
        <f>VLOOKUP(NúmChamado,Chamados[],2,FALSE)</f>
        <v>43724.698888888888</v>
      </c>
      <c r="D10" s="11">
        <f>VLOOKUP(NúmChamado,Chamados[],3,FALSE)</f>
        <v>43725.385300925926</v>
      </c>
      <c r="F10" s="12">
        <f>VLOOKUP(NúmChamado,Chamados[],4,FALSE)</f>
        <v>0.68641203703737119</v>
      </c>
      <c r="H10" s="5">
        <f>VLOOKUP(NúmChamado,Chamados[],7,FALSE)</f>
        <v>918923492</v>
      </c>
    </row>
    <row r="11" spans="2:8" x14ac:dyDescent="0.25"/>
    <row r="12" spans="2:8" x14ac:dyDescent="0.25">
      <c r="B12" s="1" t="s">
        <v>282</v>
      </c>
      <c r="H12" s="10" t="s">
        <v>286</v>
      </c>
    </row>
    <row r="13" spans="2:8" x14ac:dyDescent="0.25">
      <c r="B13" s="39" t="str">
        <f>VLOOKUP(NúmChamado,Chamados[],9,FALSE)</f>
        <v>Gostaria de enfatizar que o entendimento das metas propostas nos obriga à análise do sistema de participação geral.</v>
      </c>
      <c r="C13" s="40"/>
      <c r="D13" s="40"/>
      <c r="E13" s="40"/>
      <c r="F13" s="41"/>
      <c r="H13" s="3">
        <f>COUNT(Chamados[Nº])</f>
        <v>1354</v>
      </c>
    </row>
    <row r="14" spans="2:8" x14ac:dyDescent="0.25">
      <c r="B14" s="42"/>
      <c r="C14" s="43"/>
      <c r="D14" s="43"/>
      <c r="E14" s="43"/>
      <c r="F14" s="44"/>
    </row>
    <row r="15" spans="2:8" x14ac:dyDescent="0.25">
      <c r="B15" s="42"/>
      <c r="C15" s="43"/>
      <c r="D15" s="43"/>
      <c r="E15" s="43"/>
      <c r="F15" s="44"/>
      <c r="H15" s="10" t="s">
        <v>287</v>
      </c>
    </row>
    <row r="16" spans="2:8" x14ac:dyDescent="0.25">
      <c r="B16" s="45"/>
      <c r="C16" s="46"/>
      <c r="D16" s="46"/>
      <c r="E16" s="46"/>
      <c r="F16" s="47"/>
      <c r="H16" s="3">
        <f>MAX(Chamados[Nº])+1</f>
        <v>1460</v>
      </c>
    </row>
    <row r="17" x14ac:dyDescent="0.25"/>
  </sheetData>
  <mergeCells count="1">
    <mergeCell ref="B13:F16"/>
  </mergeCells>
  <conditionalFormatting sqref="H7">
    <cfRule type="containsText" dxfId="14" priority="1" operator="containsText" text="Fechado">
      <formula>NOT(ISERROR(SEARCH("Fechado",H7)))</formula>
    </cfRule>
    <cfRule type="containsText" dxfId="13" priority="2" operator="containsText" text="Erro">
      <formula>NOT(ISERROR(SEARCH("Erro",H7)))</formula>
    </cfRule>
    <cfRule type="containsText" dxfId="12" priority="3" operator="containsText" text="Crítico">
      <formula>NOT(ISERROR(SEARCH("Crítico",H7)))</formula>
    </cfRule>
  </conditionalFormatting>
  <dataValidations count="1">
    <dataValidation type="list" allowBlank="1" showInputMessage="1" showErrorMessage="1" sqref="B7" xr:uid="{00000000-0002-0000-0000-000000000000}">
      <formula1>ListaNúm</formula1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1:I1362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4.625" style="8" customWidth="1"/>
    <col min="2" max="3" width="13.5" style="8" bestFit="1" customWidth="1"/>
    <col min="4" max="4" width="7.5" style="8" customWidth="1"/>
    <col min="5" max="5" width="8.625" style="8" customWidth="1"/>
    <col min="6" max="6" width="13" style="8" customWidth="1"/>
    <col min="7" max="7" width="11" style="8" customWidth="1"/>
    <col min="8" max="8" width="10.5" style="8" customWidth="1"/>
    <col min="9" max="9" width="67.75" style="7" customWidth="1"/>
    <col min="10" max="16384" width="9" style="7"/>
  </cols>
  <sheetData>
    <row r="1" spans="1:9" s="4" customFormat="1" ht="18.75" x14ac:dyDescent="0.3">
      <c r="A1" s="6" t="s">
        <v>5</v>
      </c>
      <c r="D1"/>
    </row>
    <row r="2" spans="1:9" s="4" customFormat="1" x14ac:dyDescent="0.2"/>
    <row r="3" spans="1:9" x14ac:dyDescent="0.2">
      <c r="A3" s="7" t="s">
        <v>0</v>
      </c>
      <c r="B3" s="7" t="s">
        <v>1</v>
      </c>
      <c r="C3" s="7" t="s">
        <v>2</v>
      </c>
      <c r="D3" s="7" t="s">
        <v>6</v>
      </c>
      <c r="E3" s="7" t="s">
        <v>7</v>
      </c>
      <c r="F3" s="7" t="s">
        <v>3</v>
      </c>
      <c r="G3" s="7" t="s">
        <v>4</v>
      </c>
      <c r="H3" s="7" t="s">
        <v>275</v>
      </c>
      <c r="I3" s="7" t="s">
        <v>22</v>
      </c>
    </row>
    <row r="4" spans="1:9" x14ac:dyDescent="0.2">
      <c r="A4" s="23">
        <v>1</v>
      </c>
      <c r="B4" s="35">
        <v>43334.403391203705</v>
      </c>
      <c r="C4" s="35">
        <v>43334.77752314815</v>
      </c>
      <c r="D4" s="24">
        <f>IF(AND(Chamados[[#This Row],[Abertura]]&gt;0, Chamados[[#This Row],[Fechamento]]&gt;0, Chamados[[#This Row],[Fechamento]]&gt;Chamados[[#This Row],[Abertura]]), Chamados[[#This Row],[Fechamento]]-Chamados[[#This Row],[Abertura]], "")</f>
        <v>0.37413194444525288</v>
      </c>
      <c r="E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" s="26" t="s">
        <v>18</v>
      </c>
      <c r="G4" s="27">
        <v>578971863</v>
      </c>
      <c r="H4" s="26" t="s">
        <v>276</v>
      </c>
      <c r="I4" s="28" t="s">
        <v>51</v>
      </c>
    </row>
    <row r="5" spans="1:9" x14ac:dyDescent="0.2">
      <c r="A5" s="23">
        <v>2</v>
      </c>
      <c r="B5" s="35">
        <v>43334.924016203702</v>
      </c>
      <c r="C5" s="35">
        <v>43335.726898148147</v>
      </c>
      <c r="D5" s="24">
        <f>IF(AND(Chamados[[#This Row],[Abertura]]&gt;0, Chamados[[#This Row],[Fechamento]]&gt;0, Chamados[[#This Row],[Fechamento]]&gt;Chamados[[#This Row],[Abertura]]), Chamados[[#This Row],[Fechamento]]-Chamados[[#This Row],[Abertura]], "")</f>
        <v>0.80288194444437977</v>
      </c>
      <c r="E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" s="26" t="s">
        <v>14</v>
      </c>
      <c r="G5" s="27">
        <v>272955347</v>
      </c>
      <c r="H5" s="26" t="s">
        <v>276</v>
      </c>
      <c r="I5" s="28" t="s">
        <v>53</v>
      </c>
    </row>
    <row r="6" spans="1:9" x14ac:dyDescent="0.2">
      <c r="A6" s="23">
        <v>3</v>
      </c>
      <c r="B6" s="35">
        <v>43335.084490740737</v>
      </c>
      <c r="C6" s="35">
        <v>43335.970393518517</v>
      </c>
      <c r="D6" s="24">
        <f>IF(AND(Chamados[[#This Row],[Abertura]]&gt;0, Chamados[[#This Row],[Fechamento]]&gt;0, Chamados[[#This Row],[Fechamento]]&gt;Chamados[[#This Row],[Abertura]]), Chamados[[#This Row],[Fechamento]]-Chamados[[#This Row],[Abertura]], "")</f>
        <v>0.88590277777984738</v>
      </c>
      <c r="E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" s="26" t="s">
        <v>8</v>
      </c>
      <c r="G6" s="27">
        <v>896241681</v>
      </c>
      <c r="H6" s="26" t="s">
        <v>276</v>
      </c>
      <c r="I6" s="28" t="s">
        <v>223</v>
      </c>
    </row>
    <row r="7" spans="1:9" x14ac:dyDescent="0.2">
      <c r="A7" s="23">
        <v>4</v>
      </c>
      <c r="B7" s="35">
        <v>43336.336041666669</v>
      </c>
      <c r="C7" s="35">
        <v>43336.90892361111</v>
      </c>
      <c r="D7" s="24">
        <f>IF(AND(Chamados[[#This Row],[Abertura]]&gt;0, Chamados[[#This Row],[Fechamento]]&gt;0, Chamados[[#This Row],[Fechamento]]&gt;Chamados[[#This Row],[Abertura]]), Chamados[[#This Row],[Fechamento]]-Chamados[[#This Row],[Abertura]], "")</f>
        <v>0.57288194444117835</v>
      </c>
      <c r="E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" s="26" t="s">
        <v>13</v>
      </c>
      <c r="G7" s="27">
        <v>294072833</v>
      </c>
      <c r="H7" s="26" t="s">
        <v>276</v>
      </c>
      <c r="I7" s="28" t="s">
        <v>129</v>
      </c>
    </row>
    <row r="8" spans="1:9" x14ac:dyDescent="0.2">
      <c r="A8" s="23">
        <v>6</v>
      </c>
      <c r="B8" s="35">
        <v>43337.874409722222</v>
      </c>
      <c r="C8" s="35">
        <v>43338.488599537035</v>
      </c>
      <c r="D8" s="24">
        <f>IF(AND(Chamados[[#This Row],[Abertura]]&gt;0, Chamados[[#This Row],[Fechamento]]&gt;0, Chamados[[#This Row],[Fechamento]]&gt;Chamados[[#This Row],[Abertura]]), Chamados[[#This Row],[Fechamento]]-Chamados[[#This Row],[Abertura]], "")</f>
        <v>0.61418981481256196</v>
      </c>
      <c r="E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" s="26" t="s">
        <v>17</v>
      </c>
      <c r="G8" s="27">
        <v>863764886</v>
      </c>
      <c r="H8" s="26" t="s">
        <v>277</v>
      </c>
      <c r="I8" s="28" t="s">
        <v>25</v>
      </c>
    </row>
    <row r="9" spans="1:9" x14ac:dyDescent="0.2">
      <c r="A9" s="23">
        <v>7</v>
      </c>
      <c r="B9" s="35">
        <v>43337.903796296298</v>
      </c>
      <c r="C9" s="35">
        <v>43338.226087962961</v>
      </c>
      <c r="D9" s="24">
        <f>IF(AND(Chamados[[#This Row],[Abertura]]&gt;0, Chamados[[#This Row],[Fechamento]]&gt;0, Chamados[[#This Row],[Fechamento]]&gt;Chamados[[#This Row],[Abertura]]), Chamados[[#This Row],[Fechamento]]-Chamados[[#This Row],[Abertura]], "")</f>
        <v>0.32229166666365927</v>
      </c>
      <c r="E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" s="26" t="s">
        <v>14</v>
      </c>
      <c r="G9" s="27">
        <v>898250026</v>
      </c>
      <c r="H9" s="26" t="s">
        <v>270</v>
      </c>
      <c r="I9" s="28" t="s">
        <v>126</v>
      </c>
    </row>
    <row r="10" spans="1:9" x14ac:dyDescent="0.2">
      <c r="A10" s="23">
        <v>8</v>
      </c>
      <c r="B10" s="35">
        <v>43338.04550925926</v>
      </c>
      <c r="C10" s="35">
        <v>43338.664606481485</v>
      </c>
      <c r="D10" s="24">
        <f>IF(AND(Chamados[[#This Row],[Abertura]]&gt;0, Chamados[[#This Row],[Fechamento]]&gt;0, Chamados[[#This Row],[Fechamento]]&gt;Chamados[[#This Row],[Abertura]]), Chamados[[#This Row],[Fechamento]]-Chamados[[#This Row],[Abertura]], "")</f>
        <v>0.61909722222480923</v>
      </c>
      <c r="E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" s="26" t="s">
        <v>18</v>
      </c>
      <c r="G10" s="27">
        <v>878376895</v>
      </c>
      <c r="H10" s="26" t="s">
        <v>276</v>
      </c>
      <c r="I10" s="28" t="s">
        <v>110</v>
      </c>
    </row>
    <row r="11" spans="1:9" x14ac:dyDescent="0.2">
      <c r="A11" s="23">
        <v>9</v>
      </c>
      <c r="B11" s="35">
        <v>43338.660891203705</v>
      </c>
      <c r="C11" s="35">
        <v>43339.004120370373</v>
      </c>
      <c r="D11" s="24">
        <f>IF(AND(Chamados[[#This Row],[Abertura]]&gt;0, Chamados[[#This Row],[Fechamento]]&gt;0, Chamados[[#This Row],[Fechamento]]&gt;Chamados[[#This Row],[Abertura]]), Chamados[[#This Row],[Fechamento]]-Chamados[[#This Row],[Abertura]], "")</f>
        <v>0.34322916666860692</v>
      </c>
      <c r="E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" s="26" t="s">
        <v>17</v>
      </c>
      <c r="G11" s="27">
        <v>426741405</v>
      </c>
      <c r="H11" s="26" t="s">
        <v>276</v>
      </c>
      <c r="I11" s="28" t="s">
        <v>85</v>
      </c>
    </row>
    <row r="12" spans="1:9" x14ac:dyDescent="0.2">
      <c r="A12" s="23">
        <v>10</v>
      </c>
      <c r="B12" s="35">
        <v>43338.860138888886</v>
      </c>
      <c r="C12" s="35">
        <v>43339.254016203704</v>
      </c>
      <c r="D12" s="24">
        <f>IF(AND(Chamados[[#This Row],[Abertura]]&gt;0, Chamados[[#This Row],[Fechamento]]&gt;0, Chamados[[#This Row],[Fechamento]]&gt;Chamados[[#This Row],[Abertura]]), Chamados[[#This Row],[Fechamento]]-Chamados[[#This Row],[Abertura]], "")</f>
        <v>0.39387731481838273</v>
      </c>
      <c r="E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" s="26" t="s">
        <v>269</v>
      </c>
      <c r="G12" s="27">
        <v>915647161</v>
      </c>
      <c r="H12" s="26" t="s">
        <v>278</v>
      </c>
      <c r="I12" s="28" t="s">
        <v>85</v>
      </c>
    </row>
    <row r="13" spans="1:9" x14ac:dyDescent="0.2">
      <c r="A13" s="23">
        <v>11</v>
      </c>
      <c r="B13" s="35">
        <v>43338.980092592596</v>
      </c>
      <c r="C13" s="35">
        <v>43340.575891203705</v>
      </c>
      <c r="D13" s="24">
        <f>IF(AND(Chamados[[#This Row],[Abertura]]&gt;0, Chamados[[#This Row],[Fechamento]]&gt;0, Chamados[[#This Row],[Fechamento]]&gt;Chamados[[#This Row],[Abertura]]), Chamados[[#This Row],[Fechamento]]-Chamados[[#This Row],[Abertura]], "")</f>
        <v>1.5957986111097853</v>
      </c>
      <c r="E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" s="26" t="s">
        <v>12</v>
      </c>
      <c r="G13" s="27">
        <v>315613644</v>
      </c>
      <c r="H13" s="26" t="s">
        <v>277</v>
      </c>
      <c r="I13" s="28" t="s">
        <v>170</v>
      </c>
    </row>
    <row r="14" spans="1:9" x14ac:dyDescent="0.2">
      <c r="A14" s="23">
        <v>12</v>
      </c>
      <c r="B14" s="35">
        <v>43339.295636574076</v>
      </c>
      <c r="C14" s="35">
        <v>43339.932511574072</v>
      </c>
      <c r="D14" s="24">
        <f>IF(AND(Chamados[[#This Row],[Abertura]]&gt;0, Chamados[[#This Row],[Fechamento]]&gt;0, Chamados[[#This Row],[Fechamento]]&gt;Chamados[[#This Row],[Abertura]]), Chamados[[#This Row],[Fechamento]]-Chamados[[#This Row],[Abertura]], "")</f>
        <v>0.63687499999650754</v>
      </c>
      <c r="E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" s="26" t="s">
        <v>17</v>
      </c>
      <c r="G14" s="27">
        <v>703476595</v>
      </c>
      <c r="H14" s="26" t="s">
        <v>276</v>
      </c>
      <c r="I14" s="28" t="s">
        <v>289</v>
      </c>
    </row>
    <row r="15" spans="1:9" x14ac:dyDescent="0.2">
      <c r="A15" s="23">
        <v>14</v>
      </c>
      <c r="B15" s="35">
        <v>43340.555555555555</v>
      </c>
      <c r="C15" s="35">
        <v>43342.530081018522</v>
      </c>
      <c r="D15" s="24">
        <f>IF(AND(Chamados[[#This Row],[Abertura]]&gt;0, Chamados[[#This Row],[Fechamento]]&gt;0, Chamados[[#This Row],[Fechamento]]&gt;Chamados[[#This Row],[Abertura]]), Chamados[[#This Row],[Fechamento]]-Chamados[[#This Row],[Abertura]], "")</f>
        <v>1.9745254629669944</v>
      </c>
      <c r="E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5" s="26" t="s">
        <v>285</v>
      </c>
      <c r="G15" s="27">
        <v>660057276</v>
      </c>
      <c r="H15" s="26" t="s">
        <v>270</v>
      </c>
      <c r="I15" s="28" t="s">
        <v>261</v>
      </c>
    </row>
    <row r="16" spans="1:9" x14ac:dyDescent="0.2">
      <c r="A16" s="23">
        <v>15</v>
      </c>
      <c r="B16" s="35">
        <v>43341.336273148147</v>
      </c>
      <c r="C16" s="35">
        <v>43341.518425925926</v>
      </c>
      <c r="D16" s="24">
        <f>IF(AND(Chamados[[#This Row],[Abertura]]&gt;0, Chamados[[#This Row],[Fechamento]]&gt;0, Chamados[[#This Row],[Fechamento]]&gt;Chamados[[#This Row],[Abertura]]), Chamados[[#This Row],[Fechamento]]-Chamados[[#This Row],[Abertura]], "")</f>
        <v>0.18215277777926531</v>
      </c>
      <c r="E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" s="26" t="s">
        <v>13</v>
      </c>
      <c r="G16" s="27">
        <v>768353431</v>
      </c>
      <c r="H16" s="26" t="s">
        <v>276</v>
      </c>
      <c r="I16" s="28" t="s">
        <v>35</v>
      </c>
    </row>
    <row r="17" spans="1:9" x14ac:dyDescent="0.2">
      <c r="A17" s="23">
        <v>16</v>
      </c>
      <c r="B17" s="35">
        <v>43341.966180555559</v>
      </c>
      <c r="C17" s="35">
        <v>43343.627604166664</v>
      </c>
      <c r="D17" s="24">
        <f>IF(AND(Chamados[[#This Row],[Abertura]]&gt;0, Chamados[[#This Row],[Fechamento]]&gt;0, Chamados[[#This Row],[Fechamento]]&gt;Chamados[[#This Row],[Abertura]]), Chamados[[#This Row],[Fechamento]]-Chamados[[#This Row],[Abertura]], "")</f>
        <v>1.6614236111054197</v>
      </c>
      <c r="E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7" s="26" t="s">
        <v>18</v>
      </c>
      <c r="G17" s="27">
        <v>635549863</v>
      </c>
      <c r="H17" s="26" t="s">
        <v>270</v>
      </c>
      <c r="I17" s="28" t="s">
        <v>262</v>
      </c>
    </row>
    <row r="18" spans="1:9" x14ac:dyDescent="0.2">
      <c r="A18" s="23">
        <v>17</v>
      </c>
      <c r="B18" s="35">
        <v>43342.074305555558</v>
      </c>
      <c r="C18" s="35">
        <v>43342.157743055555</v>
      </c>
      <c r="D18" s="24">
        <f>IF(AND(Chamados[[#This Row],[Abertura]]&gt;0, Chamados[[#This Row],[Fechamento]]&gt;0, Chamados[[#This Row],[Fechamento]]&gt;Chamados[[#This Row],[Abertura]]), Chamados[[#This Row],[Fechamento]]-Chamados[[#This Row],[Abertura]], "")</f>
        <v>8.3437499997671694E-2</v>
      </c>
      <c r="E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" s="26" t="s">
        <v>269</v>
      </c>
      <c r="G18" s="27">
        <v>671349037</v>
      </c>
      <c r="H18" s="26" t="s">
        <v>277</v>
      </c>
      <c r="I18" s="28" t="s">
        <v>225</v>
      </c>
    </row>
    <row r="19" spans="1:9" x14ac:dyDescent="0.2">
      <c r="A19" s="23">
        <v>18</v>
      </c>
      <c r="B19" s="35">
        <v>43342.975983796299</v>
      </c>
      <c r="C19" s="35">
        <v>43343.719606481478</v>
      </c>
      <c r="D19" s="24">
        <f>IF(AND(Chamados[[#This Row],[Abertura]]&gt;0, Chamados[[#This Row],[Fechamento]]&gt;0, Chamados[[#This Row],[Fechamento]]&gt;Chamados[[#This Row],[Abertura]]), Chamados[[#This Row],[Fechamento]]-Chamados[[#This Row],[Abertura]], "")</f>
        <v>0.74362268517870689</v>
      </c>
      <c r="E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" s="26" t="s">
        <v>8</v>
      </c>
      <c r="G19" s="27">
        <v>695429642</v>
      </c>
      <c r="H19" s="26" t="s">
        <v>276</v>
      </c>
      <c r="I19" s="28" t="s">
        <v>34</v>
      </c>
    </row>
    <row r="20" spans="1:9" x14ac:dyDescent="0.2">
      <c r="A20" s="23">
        <v>19</v>
      </c>
      <c r="B20" s="35">
        <v>43343.08084490741</v>
      </c>
      <c r="C20" s="35">
        <v>43343.234363425923</v>
      </c>
      <c r="D20" s="24">
        <f>IF(AND(Chamados[[#This Row],[Abertura]]&gt;0, Chamados[[#This Row],[Fechamento]]&gt;0, Chamados[[#This Row],[Fechamento]]&gt;Chamados[[#This Row],[Abertura]]), Chamados[[#This Row],[Fechamento]]-Chamados[[#This Row],[Abertura]], "")</f>
        <v>0.15351851851301035</v>
      </c>
      <c r="E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" s="26" t="s">
        <v>21</v>
      </c>
      <c r="G20" s="27">
        <v>630153189</v>
      </c>
      <c r="H20" s="26" t="s">
        <v>277</v>
      </c>
      <c r="I20" s="28" t="s">
        <v>86</v>
      </c>
    </row>
    <row r="21" spans="1:9" x14ac:dyDescent="0.2">
      <c r="A21" s="23">
        <v>22</v>
      </c>
      <c r="B21" s="35">
        <v>43344.849074074074</v>
      </c>
      <c r="C21" s="35">
        <v>43345.851504629631</v>
      </c>
      <c r="D21" s="24">
        <f>IF(AND(Chamados[[#This Row],[Abertura]]&gt;0, Chamados[[#This Row],[Fechamento]]&gt;0, Chamados[[#This Row],[Fechamento]]&gt;Chamados[[#This Row],[Abertura]]), Chamados[[#This Row],[Fechamento]]-Chamados[[#This Row],[Abertura]], "")</f>
        <v>1.0024305555562023</v>
      </c>
      <c r="E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1" s="26" t="s">
        <v>18</v>
      </c>
      <c r="G21" s="27">
        <v>292038405</v>
      </c>
      <c r="H21" s="26" t="s">
        <v>277</v>
      </c>
      <c r="I21" s="28" t="s">
        <v>81</v>
      </c>
    </row>
    <row r="22" spans="1:9" x14ac:dyDescent="0.2">
      <c r="A22" s="23">
        <v>23</v>
      </c>
      <c r="B22" s="35">
        <v>43345.723333333335</v>
      </c>
      <c r="C22" s="35">
        <v>43346.430451388886</v>
      </c>
      <c r="D22" s="24">
        <f>IF(AND(Chamados[[#This Row],[Abertura]]&gt;0, Chamados[[#This Row],[Fechamento]]&gt;0, Chamados[[#This Row],[Fechamento]]&gt;Chamados[[#This Row],[Abertura]]), Chamados[[#This Row],[Fechamento]]-Chamados[[#This Row],[Abertura]], "")</f>
        <v>0.70711805555038154</v>
      </c>
      <c r="E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" s="26" t="s">
        <v>14</v>
      </c>
      <c r="G22" s="27">
        <v>20368650</v>
      </c>
      <c r="H22" s="26" t="s">
        <v>278</v>
      </c>
      <c r="I22" s="28" t="s">
        <v>136</v>
      </c>
    </row>
    <row r="23" spans="1:9" x14ac:dyDescent="0.2">
      <c r="A23" s="23">
        <v>24</v>
      </c>
      <c r="B23" s="35">
        <v>43345.808113425926</v>
      </c>
      <c r="C23" s="35">
        <v>43346.769155092596</v>
      </c>
      <c r="D23" s="24">
        <f>IF(AND(Chamados[[#This Row],[Abertura]]&gt;0, Chamados[[#This Row],[Fechamento]]&gt;0, Chamados[[#This Row],[Fechamento]]&gt;Chamados[[#This Row],[Abertura]]), Chamados[[#This Row],[Fechamento]]-Chamados[[#This Row],[Abertura]], "")</f>
        <v>0.961041666669189</v>
      </c>
      <c r="E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" s="26" t="s">
        <v>14</v>
      </c>
      <c r="G23" s="27">
        <v>348731369</v>
      </c>
      <c r="H23" s="26" t="s">
        <v>277</v>
      </c>
      <c r="I23" s="28" t="s">
        <v>154</v>
      </c>
    </row>
    <row r="24" spans="1:9" x14ac:dyDescent="0.2">
      <c r="A24" s="23">
        <v>25</v>
      </c>
      <c r="B24" s="35">
        <v>43348.321979166663</v>
      </c>
      <c r="C24" s="35">
        <v>43348.489386574074</v>
      </c>
      <c r="D24" s="24">
        <f>IF(AND(Chamados[[#This Row],[Abertura]]&gt;0, Chamados[[#This Row],[Fechamento]]&gt;0, Chamados[[#This Row],[Fechamento]]&gt;Chamados[[#This Row],[Abertura]]), Chamados[[#This Row],[Fechamento]]-Chamados[[#This Row],[Abertura]], "")</f>
        <v>0.16740740741079208</v>
      </c>
      <c r="E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" s="26" t="s">
        <v>269</v>
      </c>
      <c r="G24" s="27">
        <v>651117789</v>
      </c>
      <c r="H24" s="26" t="s">
        <v>276</v>
      </c>
      <c r="I24" s="28" t="s">
        <v>186</v>
      </c>
    </row>
    <row r="25" spans="1:9" x14ac:dyDescent="0.2">
      <c r="A25" s="23">
        <v>26</v>
      </c>
      <c r="B25" s="35">
        <v>43348.325821759259</v>
      </c>
      <c r="C25" s="35">
        <v>43348.938078703701</v>
      </c>
      <c r="D25" s="24">
        <f>IF(AND(Chamados[[#This Row],[Abertura]]&gt;0, Chamados[[#This Row],[Fechamento]]&gt;0, Chamados[[#This Row],[Fechamento]]&gt;Chamados[[#This Row],[Abertura]]), Chamados[[#This Row],[Fechamento]]-Chamados[[#This Row],[Abertura]], "")</f>
        <v>0.61225694444146939</v>
      </c>
      <c r="E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" s="26" t="s">
        <v>11</v>
      </c>
      <c r="G25" s="27">
        <v>773123944</v>
      </c>
      <c r="H25" s="26" t="s">
        <v>276</v>
      </c>
      <c r="I25" s="28" t="s">
        <v>257</v>
      </c>
    </row>
    <row r="26" spans="1:9" x14ac:dyDescent="0.2">
      <c r="A26" s="23">
        <v>27</v>
      </c>
      <c r="B26" s="35">
        <v>43348.490671296298</v>
      </c>
      <c r="C26" s="35">
        <v>43350.081458333334</v>
      </c>
      <c r="D26" s="24">
        <f>IF(AND(Chamados[[#This Row],[Abertura]]&gt;0, Chamados[[#This Row],[Fechamento]]&gt;0, Chamados[[#This Row],[Fechamento]]&gt;Chamados[[#This Row],[Abertura]]), Chamados[[#This Row],[Fechamento]]-Chamados[[#This Row],[Abertura]], "")</f>
        <v>1.590787037035625</v>
      </c>
      <c r="E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6" s="26" t="s">
        <v>16</v>
      </c>
      <c r="G26" s="27">
        <v>212684120</v>
      </c>
      <c r="H26" s="26" t="s">
        <v>277</v>
      </c>
      <c r="I26" s="28" t="s">
        <v>235</v>
      </c>
    </row>
    <row r="27" spans="1:9" x14ac:dyDescent="0.2">
      <c r="A27" s="23">
        <v>28</v>
      </c>
      <c r="B27" s="35">
        <v>43349.394293981481</v>
      </c>
      <c r="C27" s="35">
        <v>43350.333912037036</v>
      </c>
      <c r="D27" s="24">
        <f>IF(AND(Chamados[[#This Row],[Abertura]]&gt;0, Chamados[[#This Row],[Fechamento]]&gt;0, Chamados[[#This Row],[Fechamento]]&gt;Chamados[[#This Row],[Abertura]]), Chamados[[#This Row],[Fechamento]]-Chamados[[#This Row],[Abertura]], "")</f>
        <v>0.93961805555591127</v>
      </c>
      <c r="E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" s="26" t="s">
        <v>14</v>
      </c>
      <c r="G27" s="27">
        <v>285826842</v>
      </c>
      <c r="H27" s="26" t="s">
        <v>276</v>
      </c>
      <c r="I27" s="28" t="s">
        <v>193</v>
      </c>
    </row>
    <row r="28" spans="1:9" x14ac:dyDescent="0.2">
      <c r="A28" s="23">
        <v>29</v>
      </c>
      <c r="B28" s="35">
        <v>43349.659583333334</v>
      </c>
      <c r="C28" s="35">
        <v>43350.60596064815</v>
      </c>
      <c r="D28" s="24">
        <f>IF(AND(Chamados[[#This Row],[Abertura]]&gt;0, Chamados[[#This Row],[Fechamento]]&gt;0, Chamados[[#This Row],[Fechamento]]&gt;Chamados[[#This Row],[Abertura]]), Chamados[[#This Row],[Fechamento]]-Chamados[[#This Row],[Abertura]], "")</f>
        <v>0.94637731481634546</v>
      </c>
      <c r="E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" s="26" t="s">
        <v>269</v>
      </c>
      <c r="G28" s="27">
        <v>975955787</v>
      </c>
      <c r="H28" s="26" t="s">
        <v>276</v>
      </c>
      <c r="I28" s="28" t="s">
        <v>144</v>
      </c>
    </row>
    <row r="29" spans="1:9" x14ac:dyDescent="0.2">
      <c r="A29" s="23">
        <v>30</v>
      </c>
      <c r="B29" s="35">
        <v>43350.433194444442</v>
      </c>
      <c r="C29" s="35">
        <v>43351.424664351849</v>
      </c>
      <c r="D29" s="24">
        <f>IF(AND(Chamados[[#This Row],[Abertura]]&gt;0, Chamados[[#This Row],[Fechamento]]&gt;0, Chamados[[#This Row],[Fechamento]]&gt;Chamados[[#This Row],[Abertura]]), Chamados[[#This Row],[Fechamento]]-Chamados[[#This Row],[Abertura]], "")</f>
        <v>0.99146990740700858</v>
      </c>
      <c r="E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" s="26" t="s">
        <v>12</v>
      </c>
      <c r="G29" s="27">
        <v>881611849</v>
      </c>
      <c r="H29" s="26" t="s">
        <v>270</v>
      </c>
      <c r="I29" s="28" t="s">
        <v>212</v>
      </c>
    </row>
    <row r="30" spans="1:9" x14ac:dyDescent="0.2">
      <c r="A30" s="23">
        <v>31</v>
      </c>
      <c r="B30" s="35">
        <v>43353.093101851853</v>
      </c>
      <c r="C30" s="35">
        <v>43353.757199074076</v>
      </c>
      <c r="D30" s="24">
        <f>IF(AND(Chamados[[#This Row],[Abertura]]&gt;0, Chamados[[#This Row],[Fechamento]]&gt;0, Chamados[[#This Row],[Fechamento]]&gt;Chamados[[#This Row],[Abertura]]), Chamados[[#This Row],[Fechamento]]-Chamados[[#This Row],[Abertura]], "")</f>
        <v>0.664097222223063</v>
      </c>
      <c r="E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" s="26" t="s">
        <v>14</v>
      </c>
      <c r="G30" s="27">
        <v>199251786</v>
      </c>
      <c r="H30" s="26" t="s">
        <v>278</v>
      </c>
      <c r="I30" s="28" t="s">
        <v>49</v>
      </c>
    </row>
    <row r="31" spans="1:9" x14ac:dyDescent="0.2">
      <c r="A31" s="23">
        <v>32</v>
      </c>
      <c r="B31" s="35">
        <v>43354.090196759258</v>
      </c>
      <c r="C31" s="35">
        <v>43354.707361111112</v>
      </c>
      <c r="D31" s="24">
        <f>IF(AND(Chamados[[#This Row],[Abertura]]&gt;0, Chamados[[#This Row],[Fechamento]]&gt;0, Chamados[[#This Row],[Fechamento]]&gt;Chamados[[#This Row],[Abertura]]), Chamados[[#This Row],[Fechamento]]-Chamados[[#This Row],[Abertura]], "")</f>
        <v>0.61716435185371665</v>
      </c>
      <c r="E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" s="26" t="s">
        <v>16</v>
      </c>
      <c r="G31" s="27">
        <v>829734551</v>
      </c>
      <c r="H31" s="26" t="s">
        <v>277</v>
      </c>
      <c r="I31" s="28" t="s">
        <v>101</v>
      </c>
    </row>
    <row r="32" spans="1:9" x14ac:dyDescent="0.2">
      <c r="A32" s="23">
        <v>33</v>
      </c>
      <c r="B32" s="35">
        <v>43354.590069444443</v>
      </c>
      <c r="C32" s="35">
        <v>43354.710393518515</v>
      </c>
      <c r="D32" s="24">
        <f>IF(AND(Chamados[[#This Row],[Abertura]]&gt;0, Chamados[[#This Row],[Fechamento]]&gt;0, Chamados[[#This Row],[Fechamento]]&gt;Chamados[[#This Row],[Abertura]]), Chamados[[#This Row],[Fechamento]]-Chamados[[#This Row],[Abertura]], "")</f>
        <v>0.12032407407241408</v>
      </c>
      <c r="E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" s="26" t="s">
        <v>14</v>
      </c>
      <c r="G32" s="27">
        <v>967558132</v>
      </c>
      <c r="H32" s="26" t="s">
        <v>276</v>
      </c>
      <c r="I32" s="28" t="s">
        <v>138</v>
      </c>
    </row>
    <row r="33" spans="1:9" x14ac:dyDescent="0.2">
      <c r="A33" s="23">
        <v>34</v>
      </c>
      <c r="B33" s="35">
        <v>43354.841817129629</v>
      </c>
      <c r="C33" s="35">
        <v>43356.786435185182</v>
      </c>
      <c r="D33" s="24">
        <f>IF(AND(Chamados[[#This Row],[Abertura]]&gt;0, Chamados[[#This Row],[Fechamento]]&gt;0, Chamados[[#This Row],[Fechamento]]&gt;Chamados[[#This Row],[Abertura]]), Chamados[[#This Row],[Fechamento]]-Chamados[[#This Row],[Abertura]], "")</f>
        <v>1.9446180555532919</v>
      </c>
      <c r="E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3" s="26" t="s">
        <v>16</v>
      </c>
      <c r="G33" s="27">
        <v>166393704</v>
      </c>
      <c r="H33" s="26" t="s">
        <v>277</v>
      </c>
      <c r="I33" s="28" t="s">
        <v>88</v>
      </c>
    </row>
    <row r="34" spans="1:9" x14ac:dyDescent="0.2">
      <c r="A34" s="23">
        <v>36</v>
      </c>
      <c r="B34" s="35">
        <v>43355.935949074075</v>
      </c>
      <c r="C34" s="35">
        <v>43357.280555555553</v>
      </c>
      <c r="D34" s="24">
        <f>IF(AND(Chamados[[#This Row],[Abertura]]&gt;0, Chamados[[#This Row],[Fechamento]]&gt;0, Chamados[[#This Row],[Fechamento]]&gt;Chamados[[#This Row],[Abertura]]), Chamados[[#This Row],[Fechamento]]-Chamados[[#This Row],[Abertura]], "")</f>
        <v>1.3446064814779675</v>
      </c>
      <c r="E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4" s="26" t="s">
        <v>11</v>
      </c>
      <c r="G34" s="27">
        <v>273951710</v>
      </c>
      <c r="H34" s="26" t="s">
        <v>277</v>
      </c>
      <c r="I34" s="28" t="s">
        <v>72</v>
      </c>
    </row>
    <row r="35" spans="1:9" x14ac:dyDescent="0.2">
      <c r="A35" s="23">
        <v>37</v>
      </c>
      <c r="B35" s="35">
        <v>43356.54179398148</v>
      </c>
      <c r="C35" s="35">
        <v>43358.000416666669</v>
      </c>
      <c r="D35" s="24">
        <f>IF(AND(Chamados[[#This Row],[Abertura]]&gt;0, Chamados[[#This Row],[Fechamento]]&gt;0, Chamados[[#This Row],[Fechamento]]&gt;Chamados[[#This Row],[Abertura]]), Chamados[[#This Row],[Fechamento]]-Chamados[[#This Row],[Abertura]], "")</f>
        <v>1.4586226851897663</v>
      </c>
      <c r="E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5" s="26" t="s">
        <v>21</v>
      </c>
      <c r="G35" s="27">
        <v>399381745</v>
      </c>
      <c r="H35" s="26" t="s">
        <v>277</v>
      </c>
      <c r="I35" s="28" t="s">
        <v>163</v>
      </c>
    </row>
    <row r="36" spans="1:9" x14ac:dyDescent="0.2">
      <c r="A36" s="23">
        <v>38</v>
      </c>
      <c r="B36" s="35">
        <v>43356.616932870369</v>
      </c>
      <c r="C36" s="35">
        <v>43358.23028935185</v>
      </c>
      <c r="D36" s="24">
        <f>IF(AND(Chamados[[#This Row],[Abertura]]&gt;0, Chamados[[#This Row],[Fechamento]]&gt;0, Chamados[[#This Row],[Fechamento]]&gt;Chamados[[#This Row],[Abertura]]), Chamados[[#This Row],[Fechamento]]-Chamados[[#This Row],[Abertura]], "")</f>
        <v>1.6133564814808778</v>
      </c>
      <c r="E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6" s="26" t="s">
        <v>13</v>
      </c>
      <c r="G36" s="27">
        <v>271223965</v>
      </c>
      <c r="H36" s="26" t="s">
        <v>277</v>
      </c>
      <c r="I36" s="28" t="s">
        <v>217</v>
      </c>
    </row>
    <row r="37" spans="1:9" x14ac:dyDescent="0.2">
      <c r="A37" s="23">
        <v>39</v>
      </c>
      <c r="B37" s="35">
        <v>43356.676099537035</v>
      </c>
      <c r="C37" s="35">
        <v>43357.406805555554</v>
      </c>
      <c r="D37" s="24">
        <f>IF(AND(Chamados[[#This Row],[Abertura]]&gt;0, Chamados[[#This Row],[Fechamento]]&gt;0, Chamados[[#This Row],[Fechamento]]&gt;Chamados[[#This Row],[Abertura]]), Chamados[[#This Row],[Fechamento]]-Chamados[[#This Row],[Abertura]], "")</f>
        <v>0.73070601851941319</v>
      </c>
      <c r="E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" s="26" t="s">
        <v>21</v>
      </c>
      <c r="G37" s="27">
        <v>631178383</v>
      </c>
      <c r="H37" s="26" t="s">
        <v>277</v>
      </c>
      <c r="I37" s="28" t="s">
        <v>28</v>
      </c>
    </row>
    <row r="38" spans="1:9" x14ac:dyDescent="0.2">
      <c r="A38" s="23">
        <v>41</v>
      </c>
      <c r="B38" s="35">
        <v>43357.247974537036</v>
      </c>
      <c r="C38" s="35">
        <v>43357.555706018517</v>
      </c>
      <c r="D38" s="24">
        <f>IF(AND(Chamados[[#This Row],[Abertura]]&gt;0, Chamados[[#This Row],[Fechamento]]&gt;0, Chamados[[#This Row],[Fechamento]]&gt;Chamados[[#This Row],[Abertura]]), Chamados[[#This Row],[Fechamento]]-Chamados[[#This Row],[Abertura]], "")</f>
        <v>0.30773148148000473</v>
      </c>
      <c r="E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" s="26" t="s">
        <v>17</v>
      </c>
      <c r="G38" s="27">
        <v>774415354</v>
      </c>
      <c r="H38" s="26" t="s">
        <v>276</v>
      </c>
      <c r="I38" s="28" t="s">
        <v>136</v>
      </c>
    </row>
    <row r="39" spans="1:9" x14ac:dyDescent="0.2">
      <c r="A39" s="23">
        <v>42</v>
      </c>
      <c r="B39" s="35">
        <v>43357.953043981484</v>
      </c>
      <c r="C39" s="35">
        <v>43358.747893518521</v>
      </c>
      <c r="D39" s="24">
        <f>IF(AND(Chamados[[#This Row],[Abertura]]&gt;0, Chamados[[#This Row],[Fechamento]]&gt;0, Chamados[[#This Row],[Fechamento]]&gt;Chamados[[#This Row],[Abertura]]), Chamados[[#This Row],[Fechamento]]-Chamados[[#This Row],[Abertura]], "")</f>
        <v>0.79484953703649808</v>
      </c>
      <c r="E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" s="26" t="s">
        <v>12</v>
      </c>
      <c r="G39" s="27">
        <v>520406068</v>
      </c>
      <c r="H39" s="26" t="s">
        <v>276</v>
      </c>
      <c r="I39" s="28" t="s">
        <v>116</v>
      </c>
    </row>
    <row r="40" spans="1:9" x14ac:dyDescent="0.2">
      <c r="A40" s="23">
        <v>43</v>
      </c>
      <c r="B40" s="35">
        <v>43358.221180555556</v>
      </c>
      <c r="C40" s="35">
        <v>43359.685532407406</v>
      </c>
      <c r="D40" s="24">
        <f>IF(AND(Chamados[[#This Row],[Abertura]]&gt;0, Chamados[[#This Row],[Fechamento]]&gt;0, Chamados[[#This Row],[Fechamento]]&gt;Chamados[[#This Row],[Abertura]]), Chamados[[#This Row],[Fechamento]]-Chamados[[#This Row],[Abertura]], "")</f>
        <v>1.4643518518496421</v>
      </c>
      <c r="E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0" s="26" t="s">
        <v>10</v>
      </c>
      <c r="G40" s="27">
        <v>116520732</v>
      </c>
      <c r="H40" s="26" t="s">
        <v>270</v>
      </c>
      <c r="I40" s="28" t="s">
        <v>125</v>
      </c>
    </row>
    <row r="41" spans="1:9" x14ac:dyDescent="0.2">
      <c r="A41" s="23">
        <v>44</v>
      </c>
      <c r="B41" s="35">
        <v>43358.22179398148</v>
      </c>
      <c r="C41" s="35">
        <v>43359.831145833334</v>
      </c>
      <c r="D41" s="24">
        <f>IF(AND(Chamados[[#This Row],[Abertura]]&gt;0, Chamados[[#This Row],[Fechamento]]&gt;0, Chamados[[#This Row],[Fechamento]]&gt;Chamados[[#This Row],[Abertura]]), Chamados[[#This Row],[Fechamento]]-Chamados[[#This Row],[Abertura]], "")</f>
        <v>1.6093518518537167</v>
      </c>
      <c r="E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1" s="26" t="s">
        <v>9</v>
      </c>
      <c r="G41" s="27">
        <v>413728298</v>
      </c>
      <c r="H41" s="26" t="s">
        <v>277</v>
      </c>
      <c r="I41" s="28" t="s">
        <v>33</v>
      </c>
    </row>
    <row r="42" spans="1:9" x14ac:dyDescent="0.2">
      <c r="A42" s="23">
        <v>45</v>
      </c>
      <c r="B42" s="35">
        <v>43358.450636574074</v>
      </c>
      <c r="C42" s="35">
        <v>43358.639039351852</v>
      </c>
      <c r="D42" s="24">
        <f>IF(AND(Chamados[[#This Row],[Abertura]]&gt;0, Chamados[[#This Row],[Fechamento]]&gt;0, Chamados[[#This Row],[Fechamento]]&gt;Chamados[[#This Row],[Abertura]]), Chamados[[#This Row],[Fechamento]]-Chamados[[#This Row],[Abertura]], "")</f>
        <v>0.18840277777781012</v>
      </c>
      <c r="E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" s="26" t="s">
        <v>12</v>
      </c>
      <c r="G42" s="27">
        <v>584605313</v>
      </c>
      <c r="H42" s="26" t="s">
        <v>270</v>
      </c>
      <c r="I42" s="28" t="s">
        <v>123</v>
      </c>
    </row>
    <row r="43" spans="1:9" x14ac:dyDescent="0.2">
      <c r="A43" s="23">
        <v>46</v>
      </c>
      <c r="B43" s="35">
        <v>43359.555937500001</v>
      </c>
      <c r="C43" s="35">
        <v>43361.328680555554</v>
      </c>
      <c r="D43" s="24">
        <f>IF(AND(Chamados[[#This Row],[Abertura]]&gt;0, Chamados[[#This Row],[Fechamento]]&gt;0, Chamados[[#This Row],[Fechamento]]&gt;Chamados[[#This Row],[Abertura]]), Chamados[[#This Row],[Fechamento]]-Chamados[[#This Row],[Abertura]], "")</f>
        <v>1.7727430555532919</v>
      </c>
      <c r="E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3" s="26" t="s">
        <v>269</v>
      </c>
      <c r="G43" s="27">
        <v>62424585</v>
      </c>
      <c r="H43" s="26" t="s">
        <v>270</v>
      </c>
      <c r="I43" s="28" t="s">
        <v>186</v>
      </c>
    </row>
    <row r="44" spans="1:9" x14ac:dyDescent="0.2">
      <c r="A44" s="23">
        <v>47</v>
      </c>
      <c r="B44" s="35">
        <v>43359.759953703702</v>
      </c>
      <c r="C44" s="35">
        <v>43360.017835648148</v>
      </c>
      <c r="D44" s="24">
        <f>IF(AND(Chamados[[#This Row],[Abertura]]&gt;0, Chamados[[#This Row],[Fechamento]]&gt;0, Chamados[[#This Row],[Fechamento]]&gt;Chamados[[#This Row],[Abertura]]), Chamados[[#This Row],[Fechamento]]-Chamados[[#This Row],[Abertura]], "")</f>
        <v>0.257881944446126</v>
      </c>
      <c r="E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" s="26" t="s">
        <v>11</v>
      </c>
      <c r="G44" s="27">
        <v>598858145</v>
      </c>
      <c r="H44" s="26" t="s">
        <v>276</v>
      </c>
      <c r="I44" s="28" t="s">
        <v>266</v>
      </c>
    </row>
    <row r="45" spans="1:9" x14ac:dyDescent="0.2">
      <c r="A45" s="23">
        <v>48</v>
      </c>
      <c r="B45" s="35">
        <v>43361.222037037034</v>
      </c>
      <c r="C45" s="35">
        <v>43361.980914351851</v>
      </c>
      <c r="D45" s="24">
        <f>IF(AND(Chamados[[#This Row],[Abertura]]&gt;0, Chamados[[#This Row],[Fechamento]]&gt;0, Chamados[[#This Row],[Fechamento]]&gt;Chamados[[#This Row],[Abertura]]), Chamados[[#This Row],[Fechamento]]-Chamados[[#This Row],[Abertura]], "")</f>
        <v>0.75887731481634546</v>
      </c>
      <c r="E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" s="26" t="s">
        <v>17</v>
      </c>
      <c r="G45" s="27">
        <v>145237938</v>
      </c>
      <c r="H45" s="26" t="s">
        <v>270</v>
      </c>
      <c r="I45" s="28" t="s">
        <v>145</v>
      </c>
    </row>
    <row r="46" spans="1:9" x14ac:dyDescent="0.2">
      <c r="A46" s="23">
        <v>49</v>
      </c>
      <c r="B46" s="35">
        <v>43361.720185185186</v>
      </c>
      <c r="C46" s="35">
        <v>43362.661087962966</v>
      </c>
      <c r="D46" s="24">
        <f>IF(AND(Chamados[[#This Row],[Abertura]]&gt;0, Chamados[[#This Row],[Fechamento]]&gt;0, Chamados[[#This Row],[Fechamento]]&gt;Chamados[[#This Row],[Abertura]]), Chamados[[#This Row],[Fechamento]]-Chamados[[#This Row],[Abertura]], "")</f>
        <v>0.94090277778013842</v>
      </c>
      <c r="E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" s="26" t="s">
        <v>8</v>
      </c>
      <c r="G46" s="27">
        <v>585822178</v>
      </c>
      <c r="H46" s="26" t="s">
        <v>277</v>
      </c>
      <c r="I46" s="28" t="s">
        <v>211</v>
      </c>
    </row>
    <row r="47" spans="1:9" x14ac:dyDescent="0.2">
      <c r="A47" s="23">
        <v>50</v>
      </c>
      <c r="B47" s="35">
        <v>43361.852986111109</v>
      </c>
      <c r="C47" s="35">
        <v>43363.846875000003</v>
      </c>
      <c r="D47" s="24">
        <f>IF(AND(Chamados[[#This Row],[Abertura]]&gt;0, Chamados[[#This Row],[Fechamento]]&gt;0, Chamados[[#This Row],[Fechamento]]&gt;Chamados[[#This Row],[Abertura]]), Chamados[[#This Row],[Fechamento]]-Chamados[[#This Row],[Abertura]], "")</f>
        <v>1.9938888888937072</v>
      </c>
      <c r="E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7" s="26" t="s">
        <v>13</v>
      </c>
      <c r="G47" s="27">
        <v>5055026</v>
      </c>
      <c r="H47" s="26" t="s">
        <v>277</v>
      </c>
      <c r="I47" s="28" t="s">
        <v>185</v>
      </c>
    </row>
    <row r="48" spans="1:9" x14ac:dyDescent="0.2">
      <c r="A48" s="23">
        <v>51</v>
      </c>
      <c r="B48" s="35">
        <v>43362.885381944441</v>
      </c>
      <c r="C48" s="35">
        <v>43363.650358796294</v>
      </c>
      <c r="D48" s="24">
        <f>IF(AND(Chamados[[#This Row],[Abertura]]&gt;0, Chamados[[#This Row],[Fechamento]]&gt;0, Chamados[[#This Row],[Fechamento]]&gt;Chamados[[#This Row],[Abertura]]), Chamados[[#This Row],[Fechamento]]-Chamados[[#This Row],[Abertura]], "")</f>
        <v>0.76497685185313458</v>
      </c>
      <c r="E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" s="26" t="s">
        <v>10</v>
      </c>
      <c r="G48" s="27">
        <v>287394491</v>
      </c>
      <c r="H48" s="26" t="s">
        <v>276</v>
      </c>
      <c r="I48" s="28" t="s">
        <v>210</v>
      </c>
    </row>
    <row r="49" spans="1:9" x14ac:dyDescent="0.2">
      <c r="A49" s="23">
        <v>52</v>
      </c>
      <c r="B49" s="35">
        <v>43363.714953703704</v>
      </c>
      <c r="C49" s="35">
        <v>43364.355937499997</v>
      </c>
      <c r="D49" s="24">
        <f>IF(AND(Chamados[[#This Row],[Abertura]]&gt;0, Chamados[[#This Row],[Fechamento]]&gt;0, Chamados[[#This Row],[Fechamento]]&gt;Chamados[[#This Row],[Abertura]]), Chamados[[#This Row],[Fechamento]]-Chamados[[#This Row],[Abertura]], "")</f>
        <v>0.64098379629285773</v>
      </c>
      <c r="E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" s="26" t="s">
        <v>13</v>
      </c>
      <c r="G49" s="27">
        <v>193728834</v>
      </c>
      <c r="H49" s="26" t="s">
        <v>270</v>
      </c>
      <c r="I49" s="28" t="s">
        <v>133</v>
      </c>
    </row>
    <row r="50" spans="1:9" x14ac:dyDescent="0.2">
      <c r="A50" s="23">
        <v>53</v>
      </c>
      <c r="B50" s="35">
        <v>43363.896435185183</v>
      </c>
      <c r="C50" s="35">
        <v>43365.493645833332</v>
      </c>
      <c r="D50" s="24">
        <f>IF(AND(Chamados[[#This Row],[Abertura]]&gt;0, Chamados[[#This Row],[Fechamento]]&gt;0, Chamados[[#This Row],[Fechamento]]&gt;Chamados[[#This Row],[Abertura]]), Chamados[[#This Row],[Fechamento]]-Chamados[[#This Row],[Abertura]], "")</f>
        <v>1.5972106481494848</v>
      </c>
      <c r="E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0" s="26" t="s">
        <v>8</v>
      </c>
      <c r="G50" s="27">
        <v>49910478</v>
      </c>
      <c r="H50" s="26" t="s">
        <v>270</v>
      </c>
      <c r="I50" s="28" t="s">
        <v>99</v>
      </c>
    </row>
    <row r="51" spans="1:9" x14ac:dyDescent="0.2">
      <c r="A51" s="23">
        <v>54</v>
      </c>
      <c r="B51" s="35">
        <v>43364.015925925924</v>
      </c>
      <c r="C51" s="35">
        <v>43364.555486111109</v>
      </c>
      <c r="D51" s="24">
        <f>IF(AND(Chamados[[#This Row],[Abertura]]&gt;0, Chamados[[#This Row],[Fechamento]]&gt;0, Chamados[[#This Row],[Fechamento]]&gt;Chamados[[#This Row],[Abertura]]), Chamados[[#This Row],[Fechamento]]-Chamados[[#This Row],[Abertura]], "")</f>
        <v>0.53956018518510973</v>
      </c>
      <c r="E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" s="26" t="s">
        <v>18</v>
      </c>
      <c r="G51" s="27">
        <v>801814254</v>
      </c>
      <c r="H51" s="26" t="s">
        <v>276</v>
      </c>
      <c r="I51" s="28" t="s">
        <v>221</v>
      </c>
    </row>
    <row r="52" spans="1:9" x14ac:dyDescent="0.2">
      <c r="A52" s="23">
        <v>55</v>
      </c>
      <c r="B52" s="35">
        <v>43364.74732638889</v>
      </c>
      <c r="C52" s="35">
        <v>43366.45857638889</v>
      </c>
      <c r="D52" s="24">
        <f>IF(AND(Chamados[[#This Row],[Abertura]]&gt;0, Chamados[[#This Row],[Fechamento]]&gt;0, Chamados[[#This Row],[Fechamento]]&gt;Chamados[[#This Row],[Abertura]]), Chamados[[#This Row],[Fechamento]]-Chamados[[#This Row],[Abertura]], "")</f>
        <v>1.711250000000291</v>
      </c>
      <c r="E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2" s="26" t="s">
        <v>9</v>
      </c>
      <c r="G52" s="27">
        <v>646069115</v>
      </c>
      <c r="H52" s="26" t="s">
        <v>277</v>
      </c>
      <c r="I52" s="28" t="s">
        <v>123</v>
      </c>
    </row>
    <row r="53" spans="1:9" x14ac:dyDescent="0.2">
      <c r="A53" s="23">
        <v>57</v>
      </c>
      <c r="B53" s="35">
        <v>43365.928564814814</v>
      </c>
      <c r="C53" s="35">
        <v>43365.998391203706</v>
      </c>
      <c r="D53" s="24">
        <f>IF(AND(Chamados[[#This Row],[Abertura]]&gt;0, Chamados[[#This Row],[Fechamento]]&gt;0, Chamados[[#This Row],[Fechamento]]&gt;Chamados[[#This Row],[Abertura]]), Chamados[[#This Row],[Fechamento]]-Chamados[[#This Row],[Abertura]], "")</f>
        <v>6.9826388891669922E-2</v>
      </c>
      <c r="E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" s="26" t="s">
        <v>285</v>
      </c>
      <c r="G53" s="27">
        <v>614324952</v>
      </c>
      <c r="H53" s="26" t="s">
        <v>276</v>
      </c>
      <c r="I53" s="28" t="s">
        <v>64</v>
      </c>
    </row>
    <row r="54" spans="1:9" x14ac:dyDescent="0.2">
      <c r="A54" s="23">
        <v>58</v>
      </c>
      <c r="B54" s="35">
        <v>43367.676157407404</v>
      </c>
      <c r="C54" s="35">
        <v>43367.717557870368</v>
      </c>
      <c r="D54" s="24">
        <f>IF(AND(Chamados[[#This Row],[Abertura]]&gt;0, Chamados[[#This Row],[Fechamento]]&gt;0, Chamados[[#This Row],[Fechamento]]&gt;Chamados[[#This Row],[Abertura]]), Chamados[[#This Row],[Fechamento]]-Chamados[[#This Row],[Abertura]], "")</f>
        <v>4.1400462963792961E-2</v>
      </c>
      <c r="E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" s="26" t="s">
        <v>20</v>
      </c>
      <c r="G54" s="27">
        <v>602461973</v>
      </c>
      <c r="H54" s="26" t="s">
        <v>276</v>
      </c>
      <c r="I54" s="28" t="s">
        <v>178</v>
      </c>
    </row>
    <row r="55" spans="1:9" x14ac:dyDescent="0.2">
      <c r="A55" s="23">
        <v>59</v>
      </c>
      <c r="B55" s="35">
        <v>43367.891747685186</v>
      </c>
      <c r="C55" s="35">
        <v>43368.313981481479</v>
      </c>
      <c r="D55" s="24">
        <f>IF(AND(Chamados[[#This Row],[Abertura]]&gt;0, Chamados[[#This Row],[Fechamento]]&gt;0, Chamados[[#This Row],[Fechamento]]&gt;Chamados[[#This Row],[Abertura]]), Chamados[[#This Row],[Fechamento]]-Chamados[[#This Row],[Abertura]], "")</f>
        <v>0.42223379629285773</v>
      </c>
      <c r="E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" s="26" t="s">
        <v>13</v>
      </c>
      <c r="G55" s="27">
        <v>610767426</v>
      </c>
      <c r="H55" s="26" t="s">
        <v>276</v>
      </c>
      <c r="I55" s="28" t="s">
        <v>110</v>
      </c>
    </row>
    <row r="56" spans="1:9" x14ac:dyDescent="0.2">
      <c r="A56" s="23">
        <v>60</v>
      </c>
      <c r="B56" s="35">
        <v>43368.174027777779</v>
      </c>
      <c r="C56" s="35">
        <v>43369.731226851851</v>
      </c>
      <c r="D56" s="24">
        <f>IF(AND(Chamados[[#This Row],[Abertura]]&gt;0, Chamados[[#This Row],[Fechamento]]&gt;0, Chamados[[#This Row],[Fechamento]]&gt;Chamados[[#This Row],[Abertura]]), Chamados[[#This Row],[Fechamento]]-Chamados[[#This Row],[Abertura]], "")</f>
        <v>1.557199074071832</v>
      </c>
      <c r="E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6" s="26" t="s">
        <v>17</v>
      </c>
      <c r="G56" s="27">
        <v>36778853</v>
      </c>
      <c r="H56" s="26" t="s">
        <v>270</v>
      </c>
      <c r="I56" s="28" t="s">
        <v>243</v>
      </c>
    </row>
    <row r="57" spans="1:9" x14ac:dyDescent="0.2">
      <c r="A57" s="23">
        <v>61</v>
      </c>
      <c r="B57" s="35">
        <v>43368.248391203706</v>
      </c>
      <c r="C57" s="35">
        <v>43368.848900462966</v>
      </c>
      <c r="D57" s="24">
        <f>IF(AND(Chamados[[#This Row],[Abertura]]&gt;0, Chamados[[#This Row],[Fechamento]]&gt;0, Chamados[[#This Row],[Fechamento]]&gt;Chamados[[#This Row],[Abertura]]), Chamados[[#This Row],[Fechamento]]-Chamados[[#This Row],[Abertura]], "")</f>
        <v>0.60050925926043419</v>
      </c>
      <c r="E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" s="26" t="s">
        <v>14</v>
      </c>
      <c r="G57" s="27">
        <v>357509003</v>
      </c>
      <c r="H57" s="26" t="s">
        <v>276</v>
      </c>
      <c r="I57" s="28" t="s">
        <v>257</v>
      </c>
    </row>
    <row r="58" spans="1:9" x14ac:dyDescent="0.2">
      <c r="A58" s="23">
        <v>62</v>
      </c>
      <c r="B58" s="35">
        <v>43369.199803240743</v>
      </c>
      <c r="C58" s="35">
        <v>43369.910833333335</v>
      </c>
      <c r="D58" s="24">
        <f>IF(AND(Chamados[[#This Row],[Abertura]]&gt;0, Chamados[[#This Row],[Fechamento]]&gt;0, Chamados[[#This Row],[Fechamento]]&gt;Chamados[[#This Row],[Abertura]]), Chamados[[#This Row],[Fechamento]]-Chamados[[#This Row],[Abertura]], "")</f>
        <v>0.71103009259240935</v>
      </c>
      <c r="E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8" s="26" t="s">
        <v>10</v>
      </c>
      <c r="G58" s="27">
        <v>71933492</v>
      </c>
      <c r="H58" s="26" t="s">
        <v>276</v>
      </c>
      <c r="I58" s="28" t="s">
        <v>138</v>
      </c>
    </row>
    <row r="59" spans="1:9" x14ac:dyDescent="0.2">
      <c r="A59" s="23">
        <v>63</v>
      </c>
      <c r="B59" s="35">
        <v>43369.827499999999</v>
      </c>
      <c r="C59" s="35">
        <v>43370.084039351852</v>
      </c>
      <c r="D59" s="24">
        <f>IF(AND(Chamados[[#This Row],[Abertura]]&gt;0, Chamados[[#This Row],[Fechamento]]&gt;0, Chamados[[#This Row],[Fechamento]]&gt;Chamados[[#This Row],[Abertura]]), Chamados[[#This Row],[Fechamento]]-Chamados[[#This Row],[Abertura]], "")</f>
        <v>0.2565393518525525</v>
      </c>
      <c r="E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" s="26" t="s">
        <v>13</v>
      </c>
      <c r="G59" s="27">
        <v>480819040</v>
      </c>
      <c r="H59" s="26" t="s">
        <v>276</v>
      </c>
      <c r="I59" s="28" t="s">
        <v>192</v>
      </c>
    </row>
    <row r="60" spans="1:9" x14ac:dyDescent="0.2">
      <c r="A60" s="23">
        <v>64</v>
      </c>
      <c r="B60" s="35">
        <v>43370.518738425926</v>
      </c>
      <c r="C60" s="35">
        <v>43371.393460648149</v>
      </c>
      <c r="D60" s="24">
        <f>IF(AND(Chamados[[#This Row],[Abertura]]&gt;0, Chamados[[#This Row],[Fechamento]]&gt;0, Chamados[[#This Row],[Fechamento]]&gt;Chamados[[#This Row],[Abertura]]), Chamados[[#This Row],[Fechamento]]-Chamados[[#This Row],[Abertura]], "")</f>
        <v>0.87472222222277196</v>
      </c>
      <c r="E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" s="26" t="s">
        <v>14</v>
      </c>
      <c r="G60" s="27">
        <v>17232718</v>
      </c>
      <c r="H60" s="26" t="s">
        <v>276</v>
      </c>
      <c r="I60" s="28" t="s">
        <v>43</v>
      </c>
    </row>
    <row r="61" spans="1:9" x14ac:dyDescent="0.2">
      <c r="A61" s="23">
        <v>65</v>
      </c>
      <c r="B61" s="35">
        <v>43371.896782407406</v>
      </c>
      <c r="C61" s="35">
        <v>43372.411840277775</v>
      </c>
      <c r="D61" s="24">
        <f>IF(AND(Chamados[[#This Row],[Abertura]]&gt;0, Chamados[[#This Row],[Fechamento]]&gt;0, Chamados[[#This Row],[Fechamento]]&gt;Chamados[[#This Row],[Abertura]]), Chamados[[#This Row],[Fechamento]]-Chamados[[#This Row],[Abertura]], "")</f>
        <v>0.51505787036876427</v>
      </c>
      <c r="E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" s="26" t="s">
        <v>269</v>
      </c>
      <c r="G61" s="27">
        <v>49705035</v>
      </c>
      <c r="H61" s="26" t="s">
        <v>276</v>
      </c>
      <c r="I61" s="28" t="s">
        <v>101</v>
      </c>
    </row>
    <row r="62" spans="1:9" x14ac:dyDescent="0.2">
      <c r="A62" s="23">
        <v>66</v>
      </c>
      <c r="B62" s="35">
        <v>43372.245694444442</v>
      </c>
      <c r="C62" s="35">
        <v>43372.769363425927</v>
      </c>
      <c r="D62" s="24">
        <f>IF(AND(Chamados[[#This Row],[Abertura]]&gt;0, Chamados[[#This Row],[Fechamento]]&gt;0, Chamados[[#This Row],[Fechamento]]&gt;Chamados[[#This Row],[Abertura]]), Chamados[[#This Row],[Fechamento]]-Chamados[[#This Row],[Abertura]], "")</f>
        <v>0.52366898148466134</v>
      </c>
      <c r="E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" s="26" t="s">
        <v>8</v>
      </c>
      <c r="G62" s="27">
        <v>473529096</v>
      </c>
      <c r="H62" s="26" t="s">
        <v>270</v>
      </c>
      <c r="I62" s="28" t="s">
        <v>150</v>
      </c>
    </row>
    <row r="63" spans="1:9" x14ac:dyDescent="0.2">
      <c r="A63" s="23">
        <v>67</v>
      </c>
      <c r="B63" s="35">
        <v>43375.229525462964</v>
      </c>
      <c r="C63" s="35">
        <v>43376.795092592591</v>
      </c>
      <c r="D63" s="24">
        <f>IF(AND(Chamados[[#This Row],[Abertura]]&gt;0, Chamados[[#This Row],[Fechamento]]&gt;0, Chamados[[#This Row],[Fechamento]]&gt;Chamados[[#This Row],[Abertura]]), Chamados[[#This Row],[Fechamento]]-Chamados[[#This Row],[Abertura]], "")</f>
        <v>1.5655671296262881</v>
      </c>
      <c r="E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3" s="26" t="s">
        <v>12</v>
      </c>
      <c r="G63" s="27">
        <v>157239160</v>
      </c>
      <c r="H63" s="26" t="s">
        <v>270</v>
      </c>
      <c r="I63" s="28" t="s">
        <v>118</v>
      </c>
    </row>
    <row r="64" spans="1:9" x14ac:dyDescent="0.2">
      <c r="A64" s="23">
        <v>69</v>
      </c>
      <c r="B64" s="35">
        <v>43376.450590277775</v>
      </c>
      <c r="C64" s="35">
        <v>43376.901250000003</v>
      </c>
      <c r="D64" s="24">
        <f>IF(AND(Chamados[[#This Row],[Abertura]]&gt;0, Chamados[[#This Row],[Fechamento]]&gt;0, Chamados[[#This Row],[Fechamento]]&gt;Chamados[[#This Row],[Abertura]]), Chamados[[#This Row],[Fechamento]]-Chamados[[#This Row],[Abertura]], "")</f>
        <v>0.45065972222801065</v>
      </c>
      <c r="E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" s="26" t="s">
        <v>269</v>
      </c>
      <c r="G64" s="27">
        <v>994160178</v>
      </c>
      <c r="H64" s="26" t="s">
        <v>278</v>
      </c>
      <c r="I64" s="28" t="s">
        <v>140</v>
      </c>
    </row>
    <row r="65" spans="1:9" x14ac:dyDescent="0.2">
      <c r="A65" s="23">
        <v>70</v>
      </c>
      <c r="B65" s="35">
        <v>43376.877395833333</v>
      </c>
      <c r="C65" s="35">
        <v>43377.364953703705</v>
      </c>
      <c r="D65" s="24">
        <f>IF(AND(Chamados[[#This Row],[Abertura]]&gt;0, Chamados[[#This Row],[Fechamento]]&gt;0, Chamados[[#This Row],[Fechamento]]&gt;Chamados[[#This Row],[Abertura]]), Chamados[[#This Row],[Fechamento]]-Chamados[[#This Row],[Abertura]], "")</f>
        <v>0.48755787037225673</v>
      </c>
      <c r="E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" s="26" t="s">
        <v>21</v>
      </c>
      <c r="G65" s="27">
        <v>507076663</v>
      </c>
      <c r="H65" s="26" t="s">
        <v>277</v>
      </c>
      <c r="I65" s="28" t="s">
        <v>101</v>
      </c>
    </row>
    <row r="66" spans="1:9" x14ac:dyDescent="0.2">
      <c r="A66" s="23">
        <v>71</v>
      </c>
      <c r="B66" s="35">
        <v>43376.94121527778</v>
      </c>
      <c r="C66" s="35">
        <v>43377.639548611114</v>
      </c>
      <c r="D66" s="24">
        <f>IF(AND(Chamados[[#This Row],[Abertura]]&gt;0, Chamados[[#This Row],[Fechamento]]&gt;0, Chamados[[#This Row],[Fechamento]]&gt;Chamados[[#This Row],[Abertura]]), Chamados[[#This Row],[Fechamento]]-Chamados[[#This Row],[Abertura]], "")</f>
        <v>0.69833333333372138</v>
      </c>
      <c r="E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" s="26" t="s">
        <v>15</v>
      </c>
      <c r="G66" s="27">
        <v>69382646</v>
      </c>
      <c r="H66" s="26" t="s">
        <v>276</v>
      </c>
      <c r="I66" s="28" t="s">
        <v>245</v>
      </c>
    </row>
    <row r="67" spans="1:9" x14ac:dyDescent="0.2">
      <c r="A67" s="23">
        <v>73</v>
      </c>
      <c r="B67" s="35">
        <v>43378.001759259256</v>
      </c>
      <c r="C67" s="35">
        <v>43378.636145833334</v>
      </c>
      <c r="D67" s="24">
        <f>IF(AND(Chamados[[#This Row],[Abertura]]&gt;0, Chamados[[#This Row],[Fechamento]]&gt;0, Chamados[[#This Row],[Fechamento]]&gt;Chamados[[#This Row],[Abertura]]), Chamados[[#This Row],[Fechamento]]-Chamados[[#This Row],[Abertura]], "")</f>
        <v>0.63438657407823484</v>
      </c>
      <c r="E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" s="26" t="s">
        <v>14</v>
      </c>
      <c r="G67" s="27">
        <v>967364197</v>
      </c>
      <c r="H67" s="26" t="s">
        <v>276</v>
      </c>
      <c r="I67" s="28" t="s">
        <v>205</v>
      </c>
    </row>
    <row r="68" spans="1:9" x14ac:dyDescent="0.2">
      <c r="A68" s="23">
        <v>74</v>
      </c>
      <c r="B68" s="35">
        <v>43378.894965277781</v>
      </c>
      <c r="C68" s="35">
        <v>43379.564247685186</v>
      </c>
      <c r="D68" s="24">
        <f>IF(AND(Chamados[[#This Row],[Abertura]]&gt;0, Chamados[[#This Row],[Fechamento]]&gt;0, Chamados[[#This Row],[Fechamento]]&gt;Chamados[[#This Row],[Abertura]]), Chamados[[#This Row],[Fechamento]]-Chamados[[#This Row],[Abertura]], "")</f>
        <v>0.66928240740526235</v>
      </c>
      <c r="E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" s="26" t="s">
        <v>284</v>
      </c>
      <c r="G68" s="27">
        <v>506017079</v>
      </c>
      <c r="H68" s="26" t="s">
        <v>270</v>
      </c>
      <c r="I68" s="28" t="s">
        <v>104</v>
      </c>
    </row>
    <row r="69" spans="1:9" x14ac:dyDescent="0.2">
      <c r="A69" s="23">
        <v>75</v>
      </c>
      <c r="B69" s="35">
        <v>43378.970034722224</v>
      </c>
      <c r="C69" s="35">
        <v>43380.02039351852</v>
      </c>
      <c r="D69" s="24">
        <f>IF(AND(Chamados[[#This Row],[Abertura]]&gt;0, Chamados[[#This Row],[Fechamento]]&gt;0, Chamados[[#This Row],[Fechamento]]&gt;Chamados[[#This Row],[Abertura]]), Chamados[[#This Row],[Fechamento]]-Chamados[[#This Row],[Abertura]], "")</f>
        <v>1.0503587962957681</v>
      </c>
      <c r="E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9" s="26" t="s">
        <v>10</v>
      </c>
      <c r="G69" s="27">
        <v>497078995</v>
      </c>
      <c r="H69" s="26" t="s">
        <v>270</v>
      </c>
      <c r="I69" s="28" t="s">
        <v>114</v>
      </c>
    </row>
    <row r="70" spans="1:9" x14ac:dyDescent="0.2">
      <c r="A70" s="23">
        <v>76</v>
      </c>
      <c r="B70" s="35">
        <v>43379.306944444441</v>
      </c>
      <c r="C70" s="35">
        <v>43379.627523148149</v>
      </c>
      <c r="D70" s="24">
        <f>IF(AND(Chamados[[#This Row],[Abertura]]&gt;0, Chamados[[#This Row],[Fechamento]]&gt;0, Chamados[[#This Row],[Fechamento]]&gt;Chamados[[#This Row],[Abertura]]), Chamados[[#This Row],[Fechamento]]-Chamados[[#This Row],[Abertura]], "")</f>
        <v>0.32057870370772434</v>
      </c>
      <c r="E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" s="26" t="s">
        <v>285</v>
      </c>
      <c r="G70" s="27">
        <v>903979618</v>
      </c>
      <c r="H70" s="26" t="s">
        <v>270</v>
      </c>
      <c r="I70" s="28" t="s">
        <v>239</v>
      </c>
    </row>
    <row r="71" spans="1:9" x14ac:dyDescent="0.2">
      <c r="A71" s="23">
        <v>77</v>
      </c>
      <c r="B71" s="35">
        <v>43379.345555555556</v>
      </c>
      <c r="C71" s="35">
        <v>43380.737118055556</v>
      </c>
      <c r="D71" s="24">
        <f>IF(AND(Chamados[[#This Row],[Abertura]]&gt;0, Chamados[[#This Row],[Fechamento]]&gt;0, Chamados[[#This Row],[Fechamento]]&gt;Chamados[[#This Row],[Abertura]]), Chamados[[#This Row],[Fechamento]]-Chamados[[#This Row],[Abertura]], "")</f>
        <v>1.3915625000008731</v>
      </c>
      <c r="E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1" s="26" t="s">
        <v>18</v>
      </c>
      <c r="G71" s="27">
        <v>885299752</v>
      </c>
      <c r="H71" s="26" t="s">
        <v>270</v>
      </c>
      <c r="I71" s="28" t="s">
        <v>163</v>
      </c>
    </row>
    <row r="72" spans="1:9" x14ac:dyDescent="0.2">
      <c r="A72" s="23">
        <v>78</v>
      </c>
      <c r="B72" s="35">
        <v>43379.407280092593</v>
      </c>
      <c r="C72" s="35">
        <v>43381.000081018516</v>
      </c>
      <c r="D72" s="24">
        <f>IF(AND(Chamados[[#This Row],[Abertura]]&gt;0, Chamados[[#This Row],[Fechamento]]&gt;0, Chamados[[#This Row],[Fechamento]]&gt;Chamados[[#This Row],[Abertura]]), Chamados[[#This Row],[Fechamento]]-Chamados[[#This Row],[Abertura]], "")</f>
        <v>1.5928009259223472</v>
      </c>
      <c r="E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2" s="26" t="s">
        <v>12</v>
      </c>
      <c r="G72" s="27">
        <v>727937526</v>
      </c>
      <c r="H72" s="26" t="s">
        <v>270</v>
      </c>
      <c r="I72" s="28" t="s">
        <v>71</v>
      </c>
    </row>
    <row r="73" spans="1:9" x14ac:dyDescent="0.2">
      <c r="A73" s="23">
        <v>79</v>
      </c>
      <c r="B73" s="35">
        <v>43380.17459490741</v>
      </c>
      <c r="C73" s="35">
        <v>43380.518472222226</v>
      </c>
      <c r="D73" s="24">
        <f>IF(AND(Chamados[[#This Row],[Abertura]]&gt;0, Chamados[[#This Row],[Fechamento]]&gt;0, Chamados[[#This Row],[Fechamento]]&gt;Chamados[[#This Row],[Abertura]]), Chamados[[#This Row],[Fechamento]]-Chamados[[#This Row],[Abertura]], "")</f>
        <v>0.34387731481547235</v>
      </c>
      <c r="E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" s="26" t="s">
        <v>269</v>
      </c>
      <c r="G73" s="27">
        <v>397804000</v>
      </c>
      <c r="H73" s="26" t="s">
        <v>278</v>
      </c>
      <c r="I73" s="28" t="s">
        <v>200</v>
      </c>
    </row>
    <row r="74" spans="1:9" x14ac:dyDescent="0.2">
      <c r="A74" s="23">
        <v>80</v>
      </c>
      <c r="B74" s="35">
        <v>43380.594606481478</v>
      </c>
      <c r="C74" s="35">
        <v>43381.098715277774</v>
      </c>
      <c r="D74" s="24">
        <f>IF(AND(Chamados[[#This Row],[Abertura]]&gt;0, Chamados[[#This Row],[Fechamento]]&gt;0, Chamados[[#This Row],[Fechamento]]&gt;Chamados[[#This Row],[Abertura]]), Chamados[[#This Row],[Fechamento]]-Chamados[[#This Row],[Abertura]], "")</f>
        <v>0.50410879629635019</v>
      </c>
      <c r="E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" s="26" t="s">
        <v>18</v>
      </c>
      <c r="G74" s="27">
        <v>585720097</v>
      </c>
      <c r="H74" s="26" t="s">
        <v>277</v>
      </c>
      <c r="I74" s="28" t="s">
        <v>127</v>
      </c>
    </row>
    <row r="75" spans="1:9" x14ac:dyDescent="0.2">
      <c r="A75" s="23">
        <v>81</v>
      </c>
      <c r="B75" s="35">
        <v>43380.885833333334</v>
      </c>
      <c r="C75" s="35">
        <v>43382.523495370369</v>
      </c>
      <c r="D75" s="24">
        <f>IF(AND(Chamados[[#This Row],[Abertura]]&gt;0, Chamados[[#This Row],[Fechamento]]&gt;0, Chamados[[#This Row],[Fechamento]]&gt;Chamados[[#This Row],[Abertura]]), Chamados[[#This Row],[Fechamento]]-Chamados[[#This Row],[Abertura]], "")</f>
        <v>1.637662037035625</v>
      </c>
      <c r="E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5" s="26" t="s">
        <v>16</v>
      </c>
      <c r="G75" s="27">
        <v>239050757</v>
      </c>
      <c r="H75" s="26" t="s">
        <v>277</v>
      </c>
      <c r="I75" s="28" t="s">
        <v>116</v>
      </c>
    </row>
    <row r="76" spans="1:9" x14ac:dyDescent="0.2">
      <c r="A76" s="23">
        <v>82</v>
      </c>
      <c r="B76" s="35">
        <v>43382.347824074073</v>
      </c>
      <c r="C76" s="35">
        <v>43383.247442129628</v>
      </c>
      <c r="D76" s="24">
        <f>IF(AND(Chamados[[#This Row],[Abertura]]&gt;0, Chamados[[#This Row],[Fechamento]]&gt;0, Chamados[[#This Row],[Fechamento]]&gt;Chamados[[#This Row],[Abertura]]), Chamados[[#This Row],[Fechamento]]-Chamados[[#This Row],[Abertura]], "")</f>
        <v>0.89961805555503815</v>
      </c>
      <c r="E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" s="26" t="s">
        <v>14</v>
      </c>
      <c r="G76" s="27">
        <v>318101707</v>
      </c>
      <c r="H76" s="26" t="s">
        <v>276</v>
      </c>
      <c r="I76" s="28" t="s">
        <v>151</v>
      </c>
    </row>
    <row r="77" spans="1:9" x14ac:dyDescent="0.2">
      <c r="A77" s="23">
        <v>83</v>
      </c>
      <c r="B77" s="35">
        <v>43382.402175925927</v>
      </c>
      <c r="C77" s="35">
        <v>43382.757835648146</v>
      </c>
      <c r="D77" s="24">
        <f>IF(AND(Chamados[[#This Row],[Abertura]]&gt;0, Chamados[[#This Row],[Fechamento]]&gt;0, Chamados[[#This Row],[Fechamento]]&gt;Chamados[[#This Row],[Abertura]]), Chamados[[#This Row],[Fechamento]]-Chamados[[#This Row],[Abertura]], "")</f>
        <v>0.35565972221957054</v>
      </c>
      <c r="E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" s="26" t="s">
        <v>10</v>
      </c>
      <c r="G77" s="27">
        <v>28687964</v>
      </c>
      <c r="H77" s="26" t="s">
        <v>278</v>
      </c>
      <c r="I77" s="28" t="s">
        <v>158</v>
      </c>
    </row>
    <row r="78" spans="1:9" x14ac:dyDescent="0.2">
      <c r="A78" s="23">
        <v>84</v>
      </c>
      <c r="B78" s="35">
        <v>43382.442245370374</v>
      </c>
      <c r="C78" s="35">
        <v>43382.416666666664</v>
      </c>
      <c r="D78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78" s="26" t="s">
        <v>11</v>
      </c>
      <c r="G78" s="27">
        <v>952790296</v>
      </c>
      <c r="H78" s="26" t="s">
        <v>276</v>
      </c>
      <c r="I78" s="28" t="s">
        <v>203</v>
      </c>
    </row>
    <row r="79" spans="1:9" x14ac:dyDescent="0.2">
      <c r="A79" s="23">
        <v>85</v>
      </c>
      <c r="B79" s="35">
        <v>43382.571018518516</v>
      </c>
      <c r="C79" s="35">
        <v>43383.354479166665</v>
      </c>
      <c r="D79" s="24">
        <f>IF(AND(Chamados[[#This Row],[Abertura]]&gt;0, Chamados[[#This Row],[Fechamento]]&gt;0, Chamados[[#This Row],[Fechamento]]&gt;Chamados[[#This Row],[Abertura]]), Chamados[[#This Row],[Fechamento]]-Chamados[[#This Row],[Abertura]], "")</f>
        <v>0.78346064814832062</v>
      </c>
      <c r="E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" s="26" t="s">
        <v>16</v>
      </c>
      <c r="G79" s="27">
        <v>924642786</v>
      </c>
      <c r="H79" s="26" t="s">
        <v>276</v>
      </c>
      <c r="I79" s="28" t="s">
        <v>89</v>
      </c>
    </row>
    <row r="80" spans="1:9" x14ac:dyDescent="0.2">
      <c r="A80" s="23">
        <v>86</v>
      </c>
      <c r="B80" s="35">
        <v>43382.970081018517</v>
      </c>
      <c r="C80" s="35">
        <v>43383.764803240738</v>
      </c>
      <c r="D80" s="24">
        <f>IF(AND(Chamados[[#This Row],[Abertura]]&gt;0, Chamados[[#This Row],[Fechamento]]&gt;0, Chamados[[#This Row],[Fechamento]]&gt;Chamados[[#This Row],[Abertura]]), Chamados[[#This Row],[Fechamento]]-Chamados[[#This Row],[Abertura]], "")</f>
        <v>0.79472222222102573</v>
      </c>
      <c r="E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" s="26" t="s">
        <v>15</v>
      </c>
      <c r="G80" s="27">
        <v>20126647</v>
      </c>
      <c r="H80" s="26" t="s">
        <v>278</v>
      </c>
      <c r="I80" s="28" t="s">
        <v>197</v>
      </c>
    </row>
    <row r="81" spans="1:9" x14ac:dyDescent="0.2">
      <c r="A81" s="23">
        <v>87</v>
      </c>
      <c r="B81" s="35">
        <v>43382.982141203705</v>
      </c>
      <c r="C81" s="35">
        <v>43384.41070601852</v>
      </c>
      <c r="D81" s="24">
        <f>IF(AND(Chamados[[#This Row],[Abertura]]&gt;0, Chamados[[#This Row],[Fechamento]]&gt;0, Chamados[[#This Row],[Fechamento]]&gt;Chamados[[#This Row],[Abertura]]), Chamados[[#This Row],[Fechamento]]-Chamados[[#This Row],[Abertura]], "")</f>
        <v>1.4285648148143082</v>
      </c>
      <c r="E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1" s="26" t="s">
        <v>12</v>
      </c>
      <c r="G81" s="27">
        <v>700387063</v>
      </c>
      <c r="H81" s="26" t="s">
        <v>270</v>
      </c>
      <c r="I81" s="28" t="s">
        <v>258</v>
      </c>
    </row>
    <row r="82" spans="1:9" x14ac:dyDescent="0.2">
      <c r="A82" s="23">
        <v>88</v>
      </c>
      <c r="B82" s="35">
        <v>43383.106909722221</v>
      </c>
      <c r="C82" s="35">
        <v>43384.523842592593</v>
      </c>
      <c r="D82" s="24">
        <f>IF(AND(Chamados[[#This Row],[Abertura]]&gt;0, Chamados[[#This Row],[Fechamento]]&gt;0, Chamados[[#This Row],[Fechamento]]&gt;Chamados[[#This Row],[Abertura]]), Chamados[[#This Row],[Fechamento]]-Chamados[[#This Row],[Abertura]], "")</f>
        <v>1.4169328703719657</v>
      </c>
      <c r="E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2" s="26" t="s">
        <v>9</v>
      </c>
      <c r="G82" s="27">
        <v>285203330</v>
      </c>
      <c r="H82" s="26" t="s">
        <v>277</v>
      </c>
      <c r="I82" s="28" t="s">
        <v>49</v>
      </c>
    </row>
    <row r="83" spans="1:9" x14ac:dyDescent="0.2">
      <c r="A83" s="23">
        <v>89</v>
      </c>
      <c r="B83" s="35">
        <v>43383.298391203702</v>
      </c>
      <c r="C83" s="35">
        <v>43383.921666666669</v>
      </c>
      <c r="D83" s="24">
        <f>IF(AND(Chamados[[#This Row],[Abertura]]&gt;0, Chamados[[#This Row],[Fechamento]]&gt;0, Chamados[[#This Row],[Fechamento]]&gt;Chamados[[#This Row],[Abertura]]), Chamados[[#This Row],[Fechamento]]-Chamados[[#This Row],[Abertura]], "")</f>
        <v>0.62327546296728542</v>
      </c>
      <c r="E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" s="26" t="s">
        <v>13</v>
      </c>
      <c r="G83" s="27">
        <v>199113993</v>
      </c>
      <c r="H83" s="26" t="s">
        <v>278</v>
      </c>
      <c r="I83" s="28" t="s">
        <v>59</v>
      </c>
    </row>
    <row r="84" spans="1:9" x14ac:dyDescent="0.2">
      <c r="A84" s="23">
        <v>91</v>
      </c>
      <c r="B84" s="35">
        <v>43383.789768518516</v>
      </c>
      <c r="C84" s="35">
        <v>43384.131550925929</v>
      </c>
      <c r="D84" s="24">
        <f>IF(AND(Chamados[[#This Row],[Abertura]]&gt;0, Chamados[[#This Row],[Fechamento]]&gt;0, Chamados[[#This Row],[Fechamento]]&gt;Chamados[[#This Row],[Abertura]]), Chamados[[#This Row],[Fechamento]]-Chamados[[#This Row],[Abertura]], "")</f>
        <v>0.34178240741312038</v>
      </c>
      <c r="E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" s="26" t="s">
        <v>9</v>
      </c>
      <c r="G84" s="27">
        <v>333827065</v>
      </c>
      <c r="H84" s="26" t="s">
        <v>270</v>
      </c>
      <c r="I84" s="28" t="s">
        <v>30</v>
      </c>
    </row>
    <row r="85" spans="1:9" x14ac:dyDescent="0.2">
      <c r="A85" s="23">
        <v>92</v>
      </c>
      <c r="B85" s="35">
        <v>43384.431018518517</v>
      </c>
      <c r="C85" s="35">
        <v>43384.533935185187</v>
      </c>
      <c r="D85" s="24">
        <f>IF(AND(Chamados[[#This Row],[Abertura]]&gt;0, Chamados[[#This Row],[Fechamento]]&gt;0, Chamados[[#This Row],[Fechamento]]&gt;Chamados[[#This Row],[Abertura]]), Chamados[[#This Row],[Fechamento]]-Chamados[[#This Row],[Abertura]], "")</f>
        <v>0.10291666667035315</v>
      </c>
      <c r="E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" s="26" t="s">
        <v>20</v>
      </c>
      <c r="G85" s="27">
        <v>839795828</v>
      </c>
      <c r="H85" s="26" t="s">
        <v>276</v>
      </c>
      <c r="I85" s="28" t="s">
        <v>109</v>
      </c>
    </row>
    <row r="86" spans="1:9" x14ac:dyDescent="0.2">
      <c r="A86" s="23">
        <v>93</v>
      </c>
      <c r="B86" s="35">
        <v>43387.578287037039</v>
      </c>
      <c r="C86" s="35">
        <v>43387.878067129626</v>
      </c>
      <c r="D86" s="24">
        <f>IF(AND(Chamados[[#This Row],[Abertura]]&gt;0, Chamados[[#This Row],[Fechamento]]&gt;0, Chamados[[#This Row],[Fechamento]]&gt;Chamados[[#This Row],[Abertura]]), Chamados[[#This Row],[Fechamento]]-Chamados[[#This Row],[Abertura]], "")</f>
        <v>0.29978009258775273</v>
      </c>
      <c r="E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" s="26" t="s">
        <v>12</v>
      </c>
      <c r="G86" s="27">
        <v>287845246</v>
      </c>
      <c r="H86" s="26" t="s">
        <v>276</v>
      </c>
      <c r="I86" s="28" t="s">
        <v>169</v>
      </c>
    </row>
    <row r="87" spans="1:9" x14ac:dyDescent="0.2">
      <c r="A87" s="23">
        <v>94</v>
      </c>
      <c r="B87" s="35">
        <v>43388.628449074073</v>
      </c>
      <c r="C87" s="35">
        <v>43389.453009259261</v>
      </c>
      <c r="D87" s="24">
        <f>IF(AND(Chamados[[#This Row],[Abertura]]&gt;0, Chamados[[#This Row],[Fechamento]]&gt;0, Chamados[[#This Row],[Fechamento]]&gt;Chamados[[#This Row],[Abertura]]), Chamados[[#This Row],[Fechamento]]-Chamados[[#This Row],[Abertura]], "")</f>
        <v>0.82456018518860219</v>
      </c>
      <c r="E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7" s="26" t="s">
        <v>16</v>
      </c>
      <c r="G87" s="27">
        <v>737551267</v>
      </c>
      <c r="H87" s="26" t="s">
        <v>270</v>
      </c>
      <c r="I87" s="28" t="s">
        <v>130</v>
      </c>
    </row>
    <row r="88" spans="1:9" x14ac:dyDescent="0.2">
      <c r="A88" s="23">
        <v>95</v>
      </c>
      <c r="B88" s="35">
        <v>43389.443807870368</v>
      </c>
      <c r="C88" s="35">
        <v>43391.373460648145</v>
      </c>
      <c r="D88" s="24">
        <f>IF(AND(Chamados[[#This Row],[Abertura]]&gt;0, Chamados[[#This Row],[Fechamento]]&gt;0, Chamados[[#This Row],[Fechamento]]&gt;Chamados[[#This Row],[Abertura]]), Chamados[[#This Row],[Fechamento]]-Chamados[[#This Row],[Abertura]], "")</f>
        <v>1.929652777776937</v>
      </c>
      <c r="E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" s="26" t="s">
        <v>285</v>
      </c>
      <c r="G88" s="27">
        <v>146832658</v>
      </c>
      <c r="H88" s="26" t="s">
        <v>270</v>
      </c>
      <c r="I88" s="28" t="s">
        <v>267</v>
      </c>
    </row>
    <row r="89" spans="1:9" x14ac:dyDescent="0.2">
      <c r="A89" s="23">
        <v>96</v>
      </c>
      <c r="B89" s="35">
        <v>43389.576863425929</v>
      </c>
      <c r="C89" s="35">
        <v>43390.396689814814</v>
      </c>
      <c r="D89" s="24">
        <f>IF(AND(Chamados[[#This Row],[Abertura]]&gt;0, Chamados[[#This Row],[Fechamento]]&gt;0, Chamados[[#This Row],[Fechamento]]&gt;Chamados[[#This Row],[Abertura]]), Chamados[[#This Row],[Fechamento]]-Chamados[[#This Row],[Abertura]], "")</f>
        <v>0.81982638888439396</v>
      </c>
      <c r="E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" s="26" t="s">
        <v>13</v>
      </c>
      <c r="G89" s="27">
        <v>328804607</v>
      </c>
      <c r="H89" s="26" t="s">
        <v>276</v>
      </c>
      <c r="I89" s="28" t="s">
        <v>148</v>
      </c>
    </row>
    <row r="90" spans="1:9" x14ac:dyDescent="0.2">
      <c r="A90" s="23">
        <v>97</v>
      </c>
      <c r="B90" s="35">
        <v>43389.606562499997</v>
      </c>
      <c r="C90" s="35">
        <v>43389.709490740737</v>
      </c>
      <c r="D90" s="24">
        <f>IF(AND(Chamados[[#This Row],[Abertura]]&gt;0, Chamados[[#This Row],[Fechamento]]&gt;0, Chamados[[#This Row],[Fechamento]]&gt;Chamados[[#This Row],[Abertura]]), Chamados[[#This Row],[Fechamento]]-Chamados[[#This Row],[Abertura]], "")</f>
        <v>0.10292824073985685</v>
      </c>
      <c r="E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" s="26" t="s">
        <v>285</v>
      </c>
      <c r="G90" s="27">
        <v>681152162</v>
      </c>
      <c r="H90" s="26" t="s">
        <v>276</v>
      </c>
      <c r="I90" s="28" t="s">
        <v>221</v>
      </c>
    </row>
    <row r="91" spans="1:9" x14ac:dyDescent="0.2">
      <c r="A91" s="23">
        <v>98</v>
      </c>
      <c r="B91" s="35">
        <v>43391.959305555552</v>
      </c>
      <c r="C91" s="35">
        <v>43392.611817129633</v>
      </c>
      <c r="D91" s="24">
        <f>IF(AND(Chamados[[#This Row],[Abertura]]&gt;0, Chamados[[#This Row],[Fechamento]]&gt;0, Chamados[[#This Row],[Fechamento]]&gt;Chamados[[#This Row],[Abertura]]), Chamados[[#This Row],[Fechamento]]-Chamados[[#This Row],[Abertura]], "")</f>
        <v>0.65251157408056315</v>
      </c>
      <c r="E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" s="26" t="s">
        <v>9</v>
      </c>
      <c r="G91" s="27">
        <v>378669567</v>
      </c>
      <c r="H91" s="26" t="s">
        <v>270</v>
      </c>
      <c r="I91" s="28" t="s">
        <v>34</v>
      </c>
    </row>
    <row r="92" spans="1:9" x14ac:dyDescent="0.2">
      <c r="A92" s="23">
        <v>99</v>
      </c>
      <c r="B92" s="35">
        <v>43392.44771990741</v>
      </c>
      <c r="C92" s="35">
        <v>43392.976145833331</v>
      </c>
      <c r="D92" s="24">
        <f>IF(AND(Chamados[[#This Row],[Abertura]]&gt;0, Chamados[[#This Row],[Fechamento]]&gt;0, Chamados[[#This Row],[Fechamento]]&gt;Chamados[[#This Row],[Abertura]]), Chamados[[#This Row],[Fechamento]]-Chamados[[#This Row],[Abertura]], "")</f>
        <v>0.528425925920601</v>
      </c>
      <c r="E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" s="26" t="s">
        <v>8</v>
      </c>
      <c r="G92" s="27">
        <v>18004864</v>
      </c>
      <c r="H92" s="26" t="s">
        <v>270</v>
      </c>
      <c r="I92" s="28" t="s">
        <v>97</v>
      </c>
    </row>
    <row r="93" spans="1:9" x14ac:dyDescent="0.2">
      <c r="A93" s="23">
        <v>100</v>
      </c>
      <c r="B93" s="35">
        <v>43392.72761574074</v>
      </c>
      <c r="C93" s="35">
        <v>43394.569097222222</v>
      </c>
      <c r="D93" s="24">
        <f>IF(AND(Chamados[[#This Row],[Abertura]]&gt;0, Chamados[[#This Row],[Fechamento]]&gt;0, Chamados[[#This Row],[Fechamento]]&gt;Chamados[[#This Row],[Abertura]]), Chamados[[#This Row],[Fechamento]]-Chamados[[#This Row],[Abertura]], "")</f>
        <v>1.841481481482333</v>
      </c>
      <c r="E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3" s="26" t="s">
        <v>284</v>
      </c>
      <c r="G93" s="27">
        <v>164314702</v>
      </c>
      <c r="H93" s="26" t="s">
        <v>270</v>
      </c>
      <c r="I93" s="28" t="s">
        <v>119</v>
      </c>
    </row>
    <row r="94" spans="1:9" x14ac:dyDescent="0.2">
      <c r="A94" s="23">
        <v>101</v>
      </c>
      <c r="B94" s="35">
        <v>43392.954756944448</v>
      </c>
      <c r="C94" s="35">
        <v>43393.659675925926</v>
      </c>
      <c r="D94" s="24">
        <f>IF(AND(Chamados[[#This Row],[Abertura]]&gt;0, Chamados[[#This Row],[Fechamento]]&gt;0, Chamados[[#This Row],[Fechamento]]&gt;Chamados[[#This Row],[Abertura]]), Chamados[[#This Row],[Fechamento]]-Chamados[[#This Row],[Abertura]], "")</f>
        <v>0.70491898147884058</v>
      </c>
      <c r="E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" s="26" t="s">
        <v>285</v>
      </c>
      <c r="G94" s="27">
        <v>712843611</v>
      </c>
      <c r="H94" s="26" t="s">
        <v>276</v>
      </c>
      <c r="I94" s="28" t="s">
        <v>112</v>
      </c>
    </row>
    <row r="95" spans="1:9" x14ac:dyDescent="0.2">
      <c r="A95" s="23">
        <v>102</v>
      </c>
      <c r="B95" s="35">
        <v>43393.293541666666</v>
      </c>
      <c r="C95" s="35">
        <v>43393.352638888886</v>
      </c>
      <c r="D95" s="24">
        <f>IF(AND(Chamados[[#This Row],[Abertura]]&gt;0, Chamados[[#This Row],[Fechamento]]&gt;0, Chamados[[#This Row],[Fechamento]]&gt;Chamados[[#This Row],[Abertura]]), Chamados[[#This Row],[Fechamento]]-Chamados[[#This Row],[Abertura]], "")</f>
        <v>5.9097222219861578E-2</v>
      </c>
      <c r="E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" s="26" t="s">
        <v>269</v>
      </c>
      <c r="G95" s="27">
        <v>715802513</v>
      </c>
      <c r="H95" s="26" t="s">
        <v>276</v>
      </c>
      <c r="I95" s="28" t="s">
        <v>240</v>
      </c>
    </row>
    <row r="96" spans="1:9" x14ac:dyDescent="0.2">
      <c r="A96" s="23">
        <v>103</v>
      </c>
      <c r="B96" s="35">
        <v>43393.314976851849</v>
      </c>
      <c r="C96" s="35">
        <v>43394.080335648148</v>
      </c>
      <c r="D96" s="24">
        <f>IF(AND(Chamados[[#This Row],[Abertura]]&gt;0, Chamados[[#This Row],[Fechamento]]&gt;0, Chamados[[#This Row],[Fechamento]]&gt;Chamados[[#This Row],[Abertura]]), Chamados[[#This Row],[Fechamento]]-Chamados[[#This Row],[Abertura]], "")</f>
        <v>0.76535879629955161</v>
      </c>
      <c r="E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" s="26" t="s">
        <v>20</v>
      </c>
      <c r="G96" s="27">
        <v>75498667</v>
      </c>
      <c r="H96" s="26" t="s">
        <v>276</v>
      </c>
      <c r="I96" s="28" t="s">
        <v>234</v>
      </c>
    </row>
    <row r="97" spans="1:9" x14ac:dyDescent="0.2">
      <c r="A97" s="23">
        <v>105</v>
      </c>
      <c r="B97" s="35">
        <v>43393.666145833333</v>
      </c>
      <c r="C97" s="35">
        <v>43395.41605324074</v>
      </c>
      <c r="D97" s="24">
        <f>IF(AND(Chamados[[#This Row],[Abertura]]&gt;0, Chamados[[#This Row],[Fechamento]]&gt;0, Chamados[[#This Row],[Fechamento]]&gt;Chamados[[#This Row],[Abertura]]), Chamados[[#This Row],[Fechamento]]-Chamados[[#This Row],[Abertura]], "")</f>
        <v>1.7499074074075907</v>
      </c>
      <c r="E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7" s="26" t="s">
        <v>16</v>
      </c>
      <c r="G97" s="27">
        <v>452971597</v>
      </c>
      <c r="H97" s="26" t="s">
        <v>277</v>
      </c>
      <c r="I97" s="28" t="s">
        <v>32</v>
      </c>
    </row>
    <row r="98" spans="1:9" x14ac:dyDescent="0.2">
      <c r="A98" s="23">
        <v>106</v>
      </c>
      <c r="B98" s="35">
        <v>43393.666597222225</v>
      </c>
      <c r="C98" s="35">
        <v>43393.75236111111</v>
      </c>
      <c r="D98" s="24">
        <f>IF(AND(Chamados[[#This Row],[Abertura]]&gt;0, Chamados[[#This Row],[Fechamento]]&gt;0, Chamados[[#This Row],[Fechamento]]&gt;Chamados[[#This Row],[Abertura]]), Chamados[[#This Row],[Fechamento]]-Chamados[[#This Row],[Abertura]], "")</f>
        <v>8.5763888884685002E-2</v>
      </c>
      <c r="E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" s="26" t="s">
        <v>9</v>
      </c>
      <c r="G98" s="27">
        <v>170441971</v>
      </c>
      <c r="H98" s="26" t="s">
        <v>278</v>
      </c>
      <c r="I98" s="28" t="s">
        <v>241</v>
      </c>
    </row>
    <row r="99" spans="1:9" x14ac:dyDescent="0.2">
      <c r="A99" s="23">
        <v>107</v>
      </c>
      <c r="B99" s="35">
        <v>43395.06144675926</v>
      </c>
      <c r="C99" s="35">
        <v>43395.821145833332</v>
      </c>
      <c r="D99" s="24">
        <f>IF(AND(Chamados[[#This Row],[Abertura]]&gt;0, Chamados[[#This Row],[Fechamento]]&gt;0, Chamados[[#This Row],[Fechamento]]&gt;Chamados[[#This Row],[Abertura]]), Chamados[[#This Row],[Fechamento]]-Chamados[[#This Row],[Abertura]], "")</f>
        <v>0.75969907407124992</v>
      </c>
      <c r="E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9" s="26" t="s">
        <v>13</v>
      </c>
      <c r="G99" s="27">
        <v>30173549</v>
      </c>
      <c r="H99" s="26" t="s">
        <v>277</v>
      </c>
      <c r="I99" s="28" t="s">
        <v>45</v>
      </c>
    </row>
    <row r="100" spans="1:9" x14ac:dyDescent="0.2">
      <c r="A100" s="23">
        <v>108</v>
      </c>
      <c r="B100" s="35">
        <v>43397.130798611113</v>
      </c>
      <c r="C100" s="35">
        <v>43398.417233796295</v>
      </c>
      <c r="D100" s="24">
        <f>IF(AND(Chamados[[#This Row],[Abertura]]&gt;0, Chamados[[#This Row],[Fechamento]]&gt;0, Chamados[[#This Row],[Fechamento]]&gt;Chamados[[#This Row],[Abertura]]), Chamados[[#This Row],[Fechamento]]-Chamados[[#This Row],[Abertura]], "")</f>
        <v>1.2864351851821993</v>
      </c>
      <c r="E1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0" s="26" t="s">
        <v>15</v>
      </c>
      <c r="G100" s="27">
        <v>672048597</v>
      </c>
      <c r="H100" s="26" t="s">
        <v>270</v>
      </c>
      <c r="I100" s="28" t="s">
        <v>238</v>
      </c>
    </row>
    <row r="101" spans="1:9" x14ac:dyDescent="0.2">
      <c r="A101" s="23">
        <v>110</v>
      </c>
      <c r="B101" s="35">
        <v>43397.865451388891</v>
      </c>
      <c r="C101" s="35">
        <v>43397.975405092591</v>
      </c>
      <c r="D101" s="24">
        <f>IF(AND(Chamados[[#This Row],[Abertura]]&gt;0, Chamados[[#This Row],[Fechamento]]&gt;0, Chamados[[#This Row],[Fechamento]]&gt;Chamados[[#This Row],[Abertura]]), Chamados[[#This Row],[Fechamento]]-Chamados[[#This Row],[Abertura]], "")</f>
        <v>0.10995370370073942</v>
      </c>
      <c r="E1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" s="26" t="s">
        <v>10</v>
      </c>
      <c r="G101" s="27">
        <v>376292683</v>
      </c>
      <c r="H101" s="26" t="s">
        <v>276</v>
      </c>
      <c r="I101" s="28" t="s">
        <v>100</v>
      </c>
    </row>
    <row r="102" spans="1:9" x14ac:dyDescent="0.2">
      <c r="A102" s="23">
        <v>111</v>
      </c>
      <c r="B102" s="35">
        <v>43398.011180555557</v>
      </c>
      <c r="C102" s="35">
        <v>43398.567395833335</v>
      </c>
      <c r="D102" s="24">
        <f>IF(AND(Chamados[[#This Row],[Abertura]]&gt;0, Chamados[[#This Row],[Fechamento]]&gt;0, Chamados[[#This Row],[Fechamento]]&gt;Chamados[[#This Row],[Abertura]]), Chamados[[#This Row],[Fechamento]]-Chamados[[#This Row],[Abertura]], "")</f>
        <v>0.55621527777839219</v>
      </c>
      <c r="E1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" s="26" t="s">
        <v>11</v>
      </c>
      <c r="G102" s="27">
        <v>326508577</v>
      </c>
      <c r="H102" s="26" t="s">
        <v>277</v>
      </c>
      <c r="I102" s="28" t="s">
        <v>37</v>
      </c>
    </row>
    <row r="103" spans="1:9" x14ac:dyDescent="0.2">
      <c r="A103" s="23">
        <v>112</v>
      </c>
      <c r="B103" s="35">
        <v>43398.435844907406</v>
      </c>
      <c r="C103" s="35">
        <v>43398.863668981481</v>
      </c>
      <c r="D103" s="24">
        <f>IF(AND(Chamados[[#This Row],[Abertura]]&gt;0, Chamados[[#This Row],[Fechamento]]&gt;0, Chamados[[#This Row],[Fechamento]]&gt;Chamados[[#This Row],[Abertura]]), Chamados[[#This Row],[Fechamento]]-Chamados[[#This Row],[Abertura]], "")</f>
        <v>0.42782407407503342</v>
      </c>
      <c r="E1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" s="26" t="s">
        <v>10</v>
      </c>
      <c r="G103" s="27">
        <v>255939217</v>
      </c>
      <c r="H103" s="26" t="s">
        <v>276</v>
      </c>
      <c r="I103" s="28" t="s">
        <v>46</v>
      </c>
    </row>
    <row r="104" spans="1:9" x14ac:dyDescent="0.2">
      <c r="A104" s="23">
        <v>113</v>
      </c>
      <c r="B104" s="35">
        <v>43400.304016203707</v>
      </c>
      <c r="C104" s="35">
        <v>43401.378171296295</v>
      </c>
      <c r="D104" s="24">
        <f>IF(AND(Chamados[[#This Row],[Abertura]]&gt;0, Chamados[[#This Row],[Fechamento]]&gt;0, Chamados[[#This Row],[Fechamento]]&gt;Chamados[[#This Row],[Abertura]]), Chamados[[#This Row],[Fechamento]]-Chamados[[#This Row],[Abertura]], "")</f>
        <v>1.0741550925886258</v>
      </c>
      <c r="E1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4" s="26" t="s">
        <v>8</v>
      </c>
      <c r="G104" s="27">
        <v>175004350</v>
      </c>
      <c r="H104" s="26" t="s">
        <v>270</v>
      </c>
      <c r="I104" s="28" t="s">
        <v>203</v>
      </c>
    </row>
    <row r="105" spans="1:9" x14ac:dyDescent="0.2">
      <c r="A105" s="23">
        <v>114</v>
      </c>
      <c r="B105" s="35">
        <v>43400.414259259262</v>
      </c>
      <c r="C105" s="35">
        <v>43401.638287037036</v>
      </c>
      <c r="D105" s="24">
        <f>IF(AND(Chamados[[#This Row],[Abertura]]&gt;0, Chamados[[#This Row],[Fechamento]]&gt;0, Chamados[[#This Row],[Fechamento]]&gt;Chamados[[#This Row],[Abertura]]), Chamados[[#This Row],[Fechamento]]-Chamados[[#This Row],[Abertura]], "")</f>
        <v>1.2240277777746087</v>
      </c>
      <c r="E1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5" s="26" t="s">
        <v>12</v>
      </c>
      <c r="G105" s="27">
        <v>899282307</v>
      </c>
      <c r="H105" s="26" t="s">
        <v>270</v>
      </c>
      <c r="I105" s="28" t="s">
        <v>240</v>
      </c>
    </row>
    <row r="106" spans="1:9" x14ac:dyDescent="0.2">
      <c r="A106" s="23">
        <v>115</v>
      </c>
      <c r="B106" s="35">
        <v>43400.467523148145</v>
      </c>
      <c r="C106" s="35">
        <v>43400.657187500001</v>
      </c>
      <c r="D106" s="24">
        <f>IF(AND(Chamados[[#This Row],[Abertura]]&gt;0, Chamados[[#This Row],[Fechamento]]&gt;0, Chamados[[#This Row],[Fechamento]]&gt;Chamados[[#This Row],[Abertura]]), Chamados[[#This Row],[Fechamento]]-Chamados[[#This Row],[Abertura]], "")</f>
        <v>0.18966435185575392</v>
      </c>
      <c r="E1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" s="26" t="s">
        <v>11</v>
      </c>
      <c r="G106" s="27">
        <v>848027143</v>
      </c>
      <c r="H106" s="26" t="s">
        <v>276</v>
      </c>
      <c r="I106" s="28" t="s">
        <v>267</v>
      </c>
    </row>
    <row r="107" spans="1:9" x14ac:dyDescent="0.2">
      <c r="A107" s="23">
        <v>116</v>
      </c>
      <c r="B107" s="35">
        <v>43400.755879629629</v>
      </c>
      <c r="C107" s="35">
        <v>43401.655231481483</v>
      </c>
      <c r="D107" s="24">
        <f>IF(AND(Chamados[[#This Row],[Abertura]]&gt;0, Chamados[[#This Row],[Fechamento]]&gt;0, Chamados[[#This Row],[Fechamento]]&gt;Chamados[[#This Row],[Abertura]]), Chamados[[#This Row],[Fechamento]]-Chamados[[#This Row],[Abertura]], "")</f>
        <v>0.89935185185458977</v>
      </c>
      <c r="E1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" s="26" t="s">
        <v>284</v>
      </c>
      <c r="G107" s="27">
        <v>940237971</v>
      </c>
      <c r="H107" s="26" t="s">
        <v>278</v>
      </c>
      <c r="I107" s="28" t="s">
        <v>130</v>
      </c>
    </row>
    <row r="108" spans="1:9" x14ac:dyDescent="0.2">
      <c r="A108" s="23">
        <v>117</v>
      </c>
      <c r="B108" s="35">
        <v>43401.83697916667</v>
      </c>
      <c r="C108" s="35">
        <v>43402.41741898148</v>
      </c>
      <c r="D108" s="24">
        <f>IF(AND(Chamados[[#This Row],[Abertura]]&gt;0, Chamados[[#This Row],[Fechamento]]&gt;0, Chamados[[#This Row],[Fechamento]]&gt;Chamados[[#This Row],[Abertura]]), Chamados[[#This Row],[Fechamento]]-Chamados[[#This Row],[Abertura]], "")</f>
        <v>0.58043981481023366</v>
      </c>
      <c r="E1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" s="26" t="s">
        <v>284</v>
      </c>
      <c r="G108" s="27">
        <v>686751436</v>
      </c>
      <c r="H108" s="26" t="s">
        <v>270</v>
      </c>
      <c r="I108" s="28" t="s">
        <v>229</v>
      </c>
    </row>
    <row r="109" spans="1:9" x14ac:dyDescent="0.2">
      <c r="A109" s="23">
        <v>118</v>
      </c>
      <c r="B109" s="35">
        <v>43401.963287037041</v>
      </c>
      <c r="C109" s="35">
        <v>43402.767916666664</v>
      </c>
      <c r="D109" s="24">
        <f>IF(AND(Chamados[[#This Row],[Abertura]]&gt;0, Chamados[[#This Row],[Fechamento]]&gt;0, Chamados[[#This Row],[Fechamento]]&gt;Chamados[[#This Row],[Abertura]]), Chamados[[#This Row],[Fechamento]]-Chamados[[#This Row],[Abertura]], "")</f>
        <v>0.8046296296233777</v>
      </c>
      <c r="E1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" s="26" t="s">
        <v>284</v>
      </c>
      <c r="G109" s="27">
        <v>175811554</v>
      </c>
      <c r="H109" s="26" t="s">
        <v>276</v>
      </c>
      <c r="I109" s="28" t="s">
        <v>169</v>
      </c>
    </row>
    <row r="110" spans="1:9" x14ac:dyDescent="0.2">
      <c r="A110" s="23">
        <v>119</v>
      </c>
      <c r="B110" s="35">
        <v>43402.386782407404</v>
      </c>
      <c r="C110" s="35">
        <v>43402.68408564815</v>
      </c>
      <c r="D110" s="24">
        <f>IF(AND(Chamados[[#This Row],[Abertura]]&gt;0, Chamados[[#This Row],[Fechamento]]&gt;0, Chamados[[#This Row],[Fechamento]]&gt;Chamados[[#This Row],[Abertura]]), Chamados[[#This Row],[Fechamento]]-Chamados[[#This Row],[Abertura]], "")</f>
        <v>0.29730324074625969</v>
      </c>
      <c r="E1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" s="26" t="s">
        <v>21</v>
      </c>
      <c r="G110" s="27">
        <v>435793981</v>
      </c>
      <c r="H110" s="26" t="s">
        <v>276</v>
      </c>
      <c r="I110" s="28" t="s">
        <v>131</v>
      </c>
    </row>
    <row r="111" spans="1:9" x14ac:dyDescent="0.2">
      <c r="A111" s="23">
        <v>120</v>
      </c>
      <c r="B111" s="35">
        <v>43402.490486111114</v>
      </c>
      <c r="C111" s="35">
        <v>43404.240810185183</v>
      </c>
      <c r="D111" s="24">
        <f>IF(AND(Chamados[[#This Row],[Abertura]]&gt;0, Chamados[[#This Row],[Fechamento]]&gt;0, Chamados[[#This Row],[Fechamento]]&gt;Chamados[[#This Row],[Abertura]]), Chamados[[#This Row],[Fechamento]]-Chamados[[#This Row],[Abertura]], "")</f>
        <v>1.7503240740697947</v>
      </c>
      <c r="E1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1" s="26" t="s">
        <v>15</v>
      </c>
      <c r="G111" s="27">
        <v>353314958</v>
      </c>
      <c r="H111" s="26" t="s">
        <v>270</v>
      </c>
      <c r="I111" s="28" t="s">
        <v>219</v>
      </c>
    </row>
    <row r="112" spans="1:9" x14ac:dyDescent="0.2">
      <c r="A112" s="23">
        <v>121</v>
      </c>
      <c r="B112" s="35">
        <v>43403.183425925927</v>
      </c>
      <c r="C112" s="35">
        <v>43405.10434027778</v>
      </c>
      <c r="D112" s="24">
        <f>IF(AND(Chamados[[#This Row],[Abertura]]&gt;0, Chamados[[#This Row],[Fechamento]]&gt;0, Chamados[[#This Row],[Fechamento]]&gt;Chamados[[#This Row],[Abertura]]), Chamados[[#This Row],[Fechamento]]-Chamados[[#This Row],[Abertura]], "")</f>
        <v>1.9209143518528435</v>
      </c>
      <c r="E1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2" s="26" t="s">
        <v>11</v>
      </c>
      <c r="G112" s="27">
        <v>749118304</v>
      </c>
      <c r="H112" s="26" t="s">
        <v>277</v>
      </c>
      <c r="I112" s="28" t="s">
        <v>264</v>
      </c>
    </row>
    <row r="113" spans="1:9" x14ac:dyDescent="0.2">
      <c r="A113" s="23">
        <v>123</v>
      </c>
      <c r="B113" s="35">
        <v>43404.531122685185</v>
      </c>
      <c r="C113" s="35">
        <v>43404.692499999997</v>
      </c>
      <c r="D113" s="24">
        <f>IF(AND(Chamados[[#This Row],[Abertura]]&gt;0, Chamados[[#This Row],[Fechamento]]&gt;0, Chamados[[#This Row],[Fechamento]]&gt;Chamados[[#This Row],[Abertura]]), Chamados[[#This Row],[Fechamento]]-Chamados[[#This Row],[Abertura]], "")</f>
        <v>0.161377314812853</v>
      </c>
      <c r="E1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3" s="26" t="s">
        <v>8</v>
      </c>
      <c r="G113" s="27">
        <v>317415801</v>
      </c>
      <c r="H113" s="26" t="s">
        <v>276</v>
      </c>
      <c r="I113" s="28" t="s">
        <v>66</v>
      </c>
    </row>
    <row r="114" spans="1:9" x14ac:dyDescent="0.2">
      <c r="A114" s="23">
        <v>124</v>
      </c>
      <c r="B114" s="35">
        <v>43405.613182870373</v>
      </c>
      <c r="C114" s="35">
        <v>43407.208449074074</v>
      </c>
      <c r="D114" s="24">
        <f>IF(AND(Chamados[[#This Row],[Abertura]]&gt;0, Chamados[[#This Row],[Fechamento]]&gt;0, Chamados[[#This Row],[Fechamento]]&gt;Chamados[[#This Row],[Abertura]]), Chamados[[#This Row],[Fechamento]]-Chamados[[#This Row],[Abertura]], "")</f>
        <v>1.5952662037016125</v>
      </c>
      <c r="E1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" s="26" t="s">
        <v>10</v>
      </c>
      <c r="G114" s="27">
        <v>990973173</v>
      </c>
      <c r="H114" s="26" t="s">
        <v>277</v>
      </c>
      <c r="I114" s="28" t="s">
        <v>173</v>
      </c>
    </row>
    <row r="115" spans="1:9" x14ac:dyDescent="0.2">
      <c r="A115" s="23">
        <v>125</v>
      </c>
      <c r="B115" s="35">
        <v>43405.613495370373</v>
      </c>
      <c r="C115" s="35">
        <v>43405.750949074078</v>
      </c>
      <c r="D115" s="24">
        <f>IF(AND(Chamados[[#This Row],[Abertura]]&gt;0, Chamados[[#This Row],[Fechamento]]&gt;0, Chamados[[#This Row],[Fechamento]]&gt;Chamados[[#This Row],[Abertura]]), Chamados[[#This Row],[Fechamento]]-Chamados[[#This Row],[Abertura]], "")</f>
        <v>0.13745370370452292</v>
      </c>
      <c r="E1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" s="26" t="s">
        <v>10</v>
      </c>
      <c r="G115" s="27">
        <v>786682507</v>
      </c>
      <c r="H115" s="26" t="s">
        <v>276</v>
      </c>
      <c r="I115" s="28" t="s">
        <v>212</v>
      </c>
    </row>
    <row r="116" spans="1:9" x14ac:dyDescent="0.2">
      <c r="A116" s="23">
        <v>126</v>
      </c>
      <c r="B116" s="35">
        <v>43406.561712962961</v>
      </c>
      <c r="C116" s="35">
        <v>43406.856342592589</v>
      </c>
      <c r="D116" s="24">
        <f>IF(AND(Chamados[[#This Row],[Abertura]]&gt;0, Chamados[[#This Row],[Fechamento]]&gt;0, Chamados[[#This Row],[Fechamento]]&gt;Chamados[[#This Row],[Abertura]]), Chamados[[#This Row],[Fechamento]]-Chamados[[#This Row],[Abertura]], "")</f>
        <v>0.29462962962861639</v>
      </c>
      <c r="E1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6" s="26" t="s">
        <v>15</v>
      </c>
      <c r="G116" s="27">
        <v>785558399</v>
      </c>
      <c r="H116" s="26" t="s">
        <v>276</v>
      </c>
      <c r="I116" s="28" t="s">
        <v>95</v>
      </c>
    </row>
    <row r="117" spans="1:9" x14ac:dyDescent="0.2">
      <c r="A117" s="23">
        <v>128</v>
      </c>
      <c r="B117" s="35">
        <v>43406.727337962962</v>
      </c>
      <c r="C117" s="35">
        <v>43407.654131944444</v>
      </c>
      <c r="D117" s="24">
        <f>IF(AND(Chamados[[#This Row],[Abertura]]&gt;0, Chamados[[#This Row],[Fechamento]]&gt;0, Chamados[[#This Row],[Fechamento]]&gt;Chamados[[#This Row],[Abertura]]), Chamados[[#This Row],[Fechamento]]-Chamados[[#This Row],[Abertura]], "")</f>
        <v>0.92679398148175096</v>
      </c>
      <c r="E1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" s="26" t="s">
        <v>17</v>
      </c>
      <c r="G117" s="27">
        <v>655140403</v>
      </c>
      <c r="H117" s="26" t="s">
        <v>276</v>
      </c>
      <c r="I117" s="28" t="s">
        <v>179</v>
      </c>
    </row>
    <row r="118" spans="1:9" x14ac:dyDescent="0.2">
      <c r="A118" s="23">
        <v>129</v>
      </c>
      <c r="B118" s="35">
        <v>43406.891469907408</v>
      </c>
      <c r="C118" s="35">
        <v>43407.540219907409</v>
      </c>
      <c r="D118" s="24">
        <f>IF(AND(Chamados[[#This Row],[Abertura]]&gt;0, Chamados[[#This Row],[Fechamento]]&gt;0, Chamados[[#This Row],[Fechamento]]&gt;Chamados[[#This Row],[Abertura]]), Chamados[[#This Row],[Fechamento]]-Chamados[[#This Row],[Abertura]], "")</f>
        <v>0.64875000000029104</v>
      </c>
      <c r="E1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" s="26" t="s">
        <v>21</v>
      </c>
      <c r="G118" s="27">
        <v>779103428</v>
      </c>
      <c r="H118" s="26" t="s">
        <v>278</v>
      </c>
      <c r="I118" s="28" t="s">
        <v>64</v>
      </c>
    </row>
    <row r="119" spans="1:9" x14ac:dyDescent="0.2">
      <c r="A119" s="23">
        <v>130</v>
      </c>
      <c r="B119" s="35">
        <v>43407.35633101852</v>
      </c>
      <c r="C119" s="35">
        <v>43408.353796296295</v>
      </c>
      <c r="D119" s="24">
        <f>IF(AND(Chamados[[#This Row],[Abertura]]&gt;0, Chamados[[#This Row],[Fechamento]]&gt;0, Chamados[[#This Row],[Fechamento]]&gt;Chamados[[#This Row],[Abertura]]), Chamados[[#This Row],[Fechamento]]-Chamados[[#This Row],[Abertura]], "")</f>
        <v>0.99746527777460869</v>
      </c>
      <c r="E1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" s="26" t="s">
        <v>16</v>
      </c>
      <c r="G119" s="27">
        <v>218804213</v>
      </c>
      <c r="H119" s="26" t="s">
        <v>278</v>
      </c>
      <c r="I119" s="28" t="s">
        <v>193</v>
      </c>
    </row>
    <row r="120" spans="1:9" x14ac:dyDescent="0.2">
      <c r="A120" s="23">
        <v>131</v>
      </c>
      <c r="B120" s="35">
        <v>43407.390601851854</v>
      </c>
      <c r="C120" s="35">
        <v>43407.63890046296</v>
      </c>
      <c r="D120" s="24">
        <f>IF(AND(Chamados[[#This Row],[Abertura]]&gt;0, Chamados[[#This Row],[Fechamento]]&gt;0, Chamados[[#This Row],[Fechamento]]&gt;Chamados[[#This Row],[Abertura]]), Chamados[[#This Row],[Fechamento]]-Chamados[[#This Row],[Abertura]], "")</f>
        <v>0.24829861110629281</v>
      </c>
      <c r="E1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" s="26" t="s">
        <v>15</v>
      </c>
      <c r="G120" s="27">
        <v>725691406</v>
      </c>
      <c r="H120" s="26" t="s">
        <v>270</v>
      </c>
      <c r="I120" s="28" t="s">
        <v>129</v>
      </c>
    </row>
    <row r="121" spans="1:9" x14ac:dyDescent="0.2">
      <c r="A121" s="23">
        <v>132</v>
      </c>
      <c r="B121" s="35">
        <v>43407.440648148149</v>
      </c>
      <c r="C121" s="35">
        <v>43408.385115740741</v>
      </c>
      <c r="D121" s="24">
        <f>IF(AND(Chamados[[#This Row],[Abertura]]&gt;0, Chamados[[#This Row],[Fechamento]]&gt;0, Chamados[[#This Row],[Fechamento]]&gt;Chamados[[#This Row],[Abertura]]), Chamados[[#This Row],[Fechamento]]-Chamados[[#This Row],[Abertura]], "")</f>
        <v>0.94446759259153623</v>
      </c>
      <c r="E1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1" s="26" t="s">
        <v>20</v>
      </c>
      <c r="G121" s="27">
        <v>427030309</v>
      </c>
      <c r="H121" s="26" t="s">
        <v>277</v>
      </c>
      <c r="I121" s="28" t="s">
        <v>213</v>
      </c>
    </row>
    <row r="122" spans="1:9" x14ac:dyDescent="0.2">
      <c r="A122" s="23">
        <v>134</v>
      </c>
      <c r="B122" s="35">
        <v>43408.248645833337</v>
      </c>
      <c r="C122" s="35">
        <v>43408.734363425923</v>
      </c>
      <c r="D122" s="24">
        <f>IF(AND(Chamados[[#This Row],[Abertura]]&gt;0, Chamados[[#This Row],[Fechamento]]&gt;0, Chamados[[#This Row],[Fechamento]]&gt;Chamados[[#This Row],[Abertura]]), Chamados[[#This Row],[Fechamento]]-Chamados[[#This Row],[Abertura]], "")</f>
        <v>0.48571759258629754</v>
      </c>
      <c r="E1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" s="26" t="s">
        <v>18</v>
      </c>
      <c r="G122" s="27">
        <v>146726531</v>
      </c>
      <c r="H122" s="26" t="s">
        <v>276</v>
      </c>
      <c r="I122" s="28" t="s">
        <v>224</v>
      </c>
    </row>
    <row r="123" spans="1:9" x14ac:dyDescent="0.2">
      <c r="A123" s="23">
        <v>135</v>
      </c>
      <c r="B123" s="35">
        <v>43408.96199074074</v>
      </c>
      <c r="C123" s="35">
        <v>43409.522696759261</v>
      </c>
      <c r="D123" s="24">
        <f>IF(AND(Chamados[[#This Row],[Abertura]]&gt;0, Chamados[[#This Row],[Fechamento]]&gt;0, Chamados[[#This Row],[Fechamento]]&gt;Chamados[[#This Row],[Abertura]]), Chamados[[#This Row],[Fechamento]]-Chamados[[#This Row],[Abertura]], "")</f>
        <v>0.56070601852115942</v>
      </c>
      <c r="E1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" s="26" t="s">
        <v>10</v>
      </c>
      <c r="G123" s="27">
        <v>749209912</v>
      </c>
      <c r="H123" s="26" t="s">
        <v>276</v>
      </c>
      <c r="I123" s="28" t="s">
        <v>29</v>
      </c>
    </row>
    <row r="124" spans="1:9" x14ac:dyDescent="0.2">
      <c r="A124" s="23">
        <v>136</v>
      </c>
      <c r="B124" s="35">
        <v>43410.027592592596</v>
      </c>
      <c r="C124" s="35">
        <v>43410.798333333332</v>
      </c>
      <c r="D124" s="24">
        <f>IF(AND(Chamados[[#This Row],[Abertura]]&gt;0, Chamados[[#This Row],[Fechamento]]&gt;0, Chamados[[#This Row],[Fechamento]]&gt;Chamados[[#This Row],[Abertura]]), Chamados[[#This Row],[Fechamento]]-Chamados[[#This Row],[Abertura]], "")</f>
        <v>0.77074074073607335</v>
      </c>
      <c r="E1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4" s="26" t="s">
        <v>21</v>
      </c>
      <c r="G124" s="27">
        <v>6627354</v>
      </c>
      <c r="H124" s="26" t="s">
        <v>277</v>
      </c>
      <c r="I124" s="28" t="s">
        <v>255</v>
      </c>
    </row>
    <row r="125" spans="1:9" x14ac:dyDescent="0.2">
      <c r="A125" s="23">
        <v>137</v>
      </c>
      <c r="B125" s="35">
        <v>43410.211875000001</v>
      </c>
      <c r="C125" s="35">
        <v>43410.344571759262</v>
      </c>
      <c r="D125" s="24">
        <f>IF(AND(Chamados[[#This Row],[Abertura]]&gt;0, Chamados[[#This Row],[Fechamento]]&gt;0, Chamados[[#This Row],[Fechamento]]&gt;Chamados[[#This Row],[Abertura]]), Chamados[[#This Row],[Fechamento]]-Chamados[[#This Row],[Abertura]], "")</f>
        <v>0.13269675926130731</v>
      </c>
      <c r="E1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" s="26" t="s">
        <v>17</v>
      </c>
      <c r="G125" s="27">
        <v>277917227</v>
      </c>
      <c r="H125" s="26" t="s">
        <v>276</v>
      </c>
      <c r="I125" s="28" t="s">
        <v>189</v>
      </c>
    </row>
    <row r="126" spans="1:9" x14ac:dyDescent="0.2">
      <c r="A126" s="23">
        <v>138</v>
      </c>
      <c r="B126" s="35">
        <v>43410.741782407407</v>
      </c>
      <c r="C126" s="35">
        <v>43411.529826388891</v>
      </c>
      <c r="D126" s="24">
        <f>IF(AND(Chamados[[#This Row],[Abertura]]&gt;0, Chamados[[#This Row],[Fechamento]]&gt;0, Chamados[[#This Row],[Fechamento]]&gt;Chamados[[#This Row],[Abertura]]), Chamados[[#This Row],[Fechamento]]-Chamados[[#This Row],[Abertura]], "")</f>
        <v>0.78804398148349719</v>
      </c>
      <c r="E1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" s="26" t="s">
        <v>20</v>
      </c>
      <c r="G126" s="27">
        <v>953509512</v>
      </c>
      <c r="H126" s="26" t="s">
        <v>276</v>
      </c>
      <c r="I126" s="28" t="s">
        <v>111</v>
      </c>
    </row>
    <row r="127" spans="1:9" x14ac:dyDescent="0.2">
      <c r="A127" s="23">
        <v>139</v>
      </c>
      <c r="B127" s="35">
        <v>43410.790173611109</v>
      </c>
      <c r="C127" s="35">
        <v>43411.381631944445</v>
      </c>
      <c r="D127" s="24">
        <f>IF(AND(Chamados[[#This Row],[Abertura]]&gt;0, Chamados[[#This Row],[Fechamento]]&gt;0, Chamados[[#This Row],[Fechamento]]&gt;Chamados[[#This Row],[Abertura]]), Chamados[[#This Row],[Fechamento]]-Chamados[[#This Row],[Abertura]], "")</f>
        <v>0.59145833333604969</v>
      </c>
      <c r="E1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" s="26" t="s">
        <v>20</v>
      </c>
      <c r="G127" s="27">
        <v>745454292</v>
      </c>
      <c r="H127" s="26" t="s">
        <v>276</v>
      </c>
      <c r="I127" s="28" t="s">
        <v>83</v>
      </c>
    </row>
    <row r="128" spans="1:9" x14ac:dyDescent="0.2">
      <c r="A128" s="23">
        <v>140</v>
      </c>
      <c r="B128" s="35">
        <v>43411.013229166667</v>
      </c>
      <c r="C128" s="35">
        <v>43411.664594907408</v>
      </c>
      <c r="D128" s="24">
        <f>IF(AND(Chamados[[#This Row],[Abertura]]&gt;0, Chamados[[#This Row],[Fechamento]]&gt;0, Chamados[[#This Row],[Fechamento]]&gt;Chamados[[#This Row],[Abertura]]), Chamados[[#This Row],[Fechamento]]-Chamados[[#This Row],[Abertura]], "")</f>
        <v>0.65136574074131204</v>
      </c>
      <c r="E1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" s="26" t="s">
        <v>16</v>
      </c>
      <c r="G128" s="27">
        <v>147567035</v>
      </c>
      <c r="H128" s="26" t="s">
        <v>270</v>
      </c>
      <c r="I128" s="28" t="s">
        <v>150</v>
      </c>
    </row>
    <row r="129" spans="1:9" x14ac:dyDescent="0.2">
      <c r="A129" s="23">
        <v>141</v>
      </c>
      <c r="B129" s="35">
        <v>43411.64466435185</v>
      </c>
      <c r="C129" s="35">
        <v>43411.91337962963</v>
      </c>
      <c r="D129" s="24">
        <f>IF(AND(Chamados[[#This Row],[Abertura]]&gt;0, Chamados[[#This Row],[Fechamento]]&gt;0, Chamados[[#This Row],[Fechamento]]&gt;Chamados[[#This Row],[Abertura]]), Chamados[[#This Row],[Fechamento]]-Chamados[[#This Row],[Abertura]], "")</f>
        <v>0.26871527777984738</v>
      </c>
      <c r="E1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" s="26" t="s">
        <v>8</v>
      </c>
      <c r="G129" s="27">
        <v>412670519</v>
      </c>
      <c r="H129" s="26" t="s">
        <v>278</v>
      </c>
      <c r="I129" s="28" t="s">
        <v>248</v>
      </c>
    </row>
    <row r="130" spans="1:9" x14ac:dyDescent="0.2">
      <c r="A130" s="23">
        <v>142</v>
      </c>
      <c r="B130" s="35">
        <v>43413.641631944447</v>
      </c>
      <c r="C130" s="35">
        <v>43414.44290509259</v>
      </c>
      <c r="D130" s="24">
        <f>IF(AND(Chamados[[#This Row],[Abertura]]&gt;0, Chamados[[#This Row],[Fechamento]]&gt;0, Chamados[[#This Row],[Fechamento]]&gt;Chamados[[#This Row],[Abertura]]), Chamados[[#This Row],[Fechamento]]-Chamados[[#This Row],[Abertura]], "")</f>
        <v>0.80127314814308193</v>
      </c>
      <c r="E1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" s="26" t="s">
        <v>11</v>
      </c>
      <c r="G130" s="27">
        <v>763795698</v>
      </c>
      <c r="H130" s="26" t="s">
        <v>278</v>
      </c>
      <c r="I130" s="28" t="s">
        <v>151</v>
      </c>
    </row>
    <row r="131" spans="1:9" x14ac:dyDescent="0.2">
      <c r="A131" s="23">
        <v>143</v>
      </c>
      <c r="B131" s="35">
        <v>43413.808321759258</v>
      </c>
      <c r="C131" s="35">
        <v>43414.413460648146</v>
      </c>
      <c r="D131" s="24">
        <f>IF(AND(Chamados[[#This Row],[Abertura]]&gt;0, Chamados[[#This Row],[Fechamento]]&gt;0, Chamados[[#This Row],[Fechamento]]&gt;Chamados[[#This Row],[Abertura]]), Chamados[[#This Row],[Fechamento]]-Chamados[[#This Row],[Abertura]], "")</f>
        <v>0.60513888888817746</v>
      </c>
      <c r="E1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1" s="26" t="s">
        <v>16</v>
      </c>
      <c r="G131" s="27">
        <v>366707095</v>
      </c>
      <c r="H131" s="26" t="s">
        <v>276</v>
      </c>
      <c r="I131" s="28" t="s">
        <v>41</v>
      </c>
    </row>
    <row r="132" spans="1:9" x14ac:dyDescent="0.2">
      <c r="A132" s="23">
        <v>144</v>
      </c>
      <c r="B132" s="35">
        <v>43413.833090277774</v>
      </c>
      <c r="C132" s="35">
        <v>43414.084594907406</v>
      </c>
      <c r="D132" s="24">
        <f>IF(AND(Chamados[[#This Row],[Abertura]]&gt;0, Chamados[[#This Row],[Fechamento]]&gt;0, Chamados[[#This Row],[Fechamento]]&gt;Chamados[[#This Row],[Abertura]]), Chamados[[#This Row],[Fechamento]]-Chamados[[#This Row],[Abertura]], "")</f>
        <v>0.25150462963210884</v>
      </c>
      <c r="E1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2" s="26" t="s">
        <v>21</v>
      </c>
      <c r="G132" s="27">
        <v>393420031</v>
      </c>
      <c r="H132" s="26" t="s">
        <v>276</v>
      </c>
      <c r="I132" s="28" t="s">
        <v>114</v>
      </c>
    </row>
    <row r="133" spans="1:9" x14ac:dyDescent="0.2">
      <c r="A133" s="23">
        <v>145</v>
      </c>
      <c r="B133" s="35">
        <v>43414.338530092595</v>
      </c>
      <c r="C133" s="35">
        <v>43416.305173611108</v>
      </c>
      <c r="D133" s="24">
        <f>IF(AND(Chamados[[#This Row],[Abertura]]&gt;0, Chamados[[#This Row],[Fechamento]]&gt;0, Chamados[[#This Row],[Fechamento]]&gt;Chamados[[#This Row],[Abertura]]), Chamados[[#This Row],[Fechamento]]-Chamados[[#This Row],[Abertura]], "")</f>
        <v>1.9666435185135924</v>
      </c>
      <c r="E1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3" s="26" t="s">
        <v>10</v>
      </c>
      <c r="G133" s="27">
        <v>366695048</v>
      </c>
      <c r="H133" s="26" t="s">
        <v>277</v>
      </c>
      <c r="I133" s="28" t="s">
        <v>227</v>
      </c>
    </row>
    <row r="134" spans="1:9" x14ac:dyDescent="0.2">
      <c r="A134" s="23">
        <v>146</v>
      </c>
      <c r="B134" s="35">
        <v>43415.102986111109</v>
      </c>
      <c r="C134" s="35">
        <v>43416.991747685184</v>
      </c>
      <c r="D134" s="24">
        <f>IF(AND(Chamados[[#This Row],[Abertura]]&gt;0, Chamados[[#This Row],[Fechamento]]&gt;0, Chamados[[#This Row],[Fechamento]]&gt;Chamados[[#This Row],[Abertura]]), Chamados[[#This Row],[Fechamento]]-Chamados[[#This Row],[Abertura]], "")</f>
        <v>1.8887615740750334</v>
      </c>
      <c r="E1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4" s="26" t="s">
        <v>16</v>
      </c>
      <c r="G134" s="27">
        <v>50870464</v>
      </c>
      <c r="H134" s="26" t="s">
        <v>277</v>
      </c>
      <c r="I134" s="28" t="s">
        <v>187</v>
      </c>
    </row>
    <row r="135" spans="1:9" x14ac:dyDescent="0.2">
      <c r="A135" s="23">
        <v>147</v>
      </c>
      <c r="B135" s="35">
        <v>43415.321782407409</v>
      </c>
      <c r="C135" s="35">
        <v>43416.113657407404</v>
      </c>
      <c r="D135" s="24">
        <f>IF(AND(Chamados[[#This Row],[Abertura]]&gt;0, Chamados[[#This Row],[Fechamento]]&gt;0, Chamados[[#This Row],[Fechamento]]&gt;Chamados[[#This Row],[Abertura]]), Chamados[[#This Row],[Fechamento]]-Chamados[[#This Row],[Abertura]], "")</f>
        <v>0.79187499999534339</v>
      </c>
      <c r="E1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5" s="26" t="s">
        <v>21</v>
      </c>
      <c r="G135" s="27">
        <v>56387838</v>
      </c>
      <c r="H135" s="26" t="s">
        <v>270</v>
      </c>
      <c r="I135" s="28" t="s">
        <v>254</v>
      </c>
    </row>
    <row r="136" spans="1:9" x14ac:dyDescent="0.2">
      <c r="A136" s="23">
        <v>149</v>
      </c>
      <c r="B136" s="35">
        <v>43416.608113425929</v>
      </c>
      <c r="C136" s="35">
        <v>43417.60396990741</v>
      </c>
      <c r="D136" s="24">
        <f>IF(AND(Chamados[[#This Row],[Abertura]]&gt;0, Chamados[[#This Row],[Fechamento]]&gt;0, Chamados[[#This Row],[Fechamento]]&gt;Chamados[[#This Row],[Abertura]]), Chamados[[#This Row],[Fechamento]]-Chamados[[#This Row],[Abertura]], "")</f>
        <v>0.99585648148058681</v>
      </c>
      <c r="E1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6" s="26" t="s">
        <v>13</v>
      </c>
      <c r="G136" s="27">
        <v>621198494</v>
      </c>
      <c r="H136" s="26" t="s">
        <v>276</v>
      </c>
      <c r="I136" s="28" t="s">
        <v>64</v>
      </c>
    </row>
    <row r="137" spans="1:9" x14ac:dyDescent="0.2">
      <c r="A137" s="23">
        <v>150</v>
      </c>
      <c r="B137" s="35">
        <v>43416.868703703702</v>
      </c>
      <c r="C137" s="35">
        <v>43416.961828703701</v>
      </c>
      <c r="D137" s="24">
        <f>IF(AND(Chamados[[#This Row],[Abertura]]&gt;0, Chamados[[#This Row],[Fechamento]]&gt;0, Chamados[[#This Row],[Fechamento]]&gt;Chamados[[#This Row],[Abertura]]), Chamados[[#This Row],[Fechamento]]-Chamados[[#This Row],[Abertura]], "")</f>
        <v>9.3124999999417923E-2</v>
      </c>
      <c r="E1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7" s="26" t="s">
        <v>13</v>
      </c>
      <c r="G137" s="27">
        <v>592069809</v>
      </c>
      <c r="H137" s="26" t="s">
        <v>278</v>
      </c>
      <c r="I137" s="28" t="s">
        <v>142</v>
      </c>
    </row>
    <row r="138" spans="1:9" x14ac:dyDescent="0.2">
      <c r="A138" s="23">
        <v>151</v>
      </c>
      <c r="B138" s="35">
        <v>43417.416168981479</v>
      </c>
      <c r="C138" s="35">
        <v>43419.207627314812</v>
      </c>
      <c r="D138" s="24">
        <f>IF(AND(Chamados[[#This Row],[Abertura]]&gt;0, Chamados[[#This Row],[Fechamento]]&gt;0, Chamados[[#This Row],[Fechamento]]&gt;Chamados[[#This Row],[Abertura]]), Chamados[[#This Row],[Fechamento]]-Chamados[[#This Row],[Abertura]], "")</f>
        <v>1.7914583333331393</v>
      </c>
      <c r="E1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8" s="26" t="s">
        <v>11</v>
      </c>
      <c r="G138" s="27">
        <v>157832344</v>
      </c>
      <c r="H138" s="26" t="s">
        <v>270</v>
      </c>
      <c r="I138" s="28" t="s">
        <v>137</v>
      </c>
    </row>
    <row r="139" spans="1:9" x14ac:dyDescent="0.2">
      <c r="A139" s="23">
        <v>152</v>
      </c>
      <c r="B139" s="35">
        <v>43417.860023148147</v>
      </c>
      <c r="C139" s="35">
        <v>43418.485879629632</v>
      </c>
      <c r="D139" s="24">
        <f>IF(AND(Chamados[[#This Row],[Abertura]]&gt;0, Chamados[[#This Row],[Fechamento]]&gt;0, Chamados[[#This Row],[Fechamento]]&gt;Chamados[[#This Row],[Abertura]]), Chamados[[#This Row],[Fechamento]]-Chamados[[#This Row],[Abertura]], "")</f>
        <v>0.62585648148524342</v>
      </c>
      <c r="E1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9" s="26" t="s">
        <v>285</v>
      </c>
      <c r="G139" s="27">
        <v>899192617</v>
      </c>
      <c r="H139" s="26" t="s">
        <v>278</v>
      </c>
      <c r="I139" s="28" t="s">
        <v>187</v>
      </c>
    </row>
    <row r="140" spans="1:9" x14ac:dyDescent="0.2">
      <c r="A140" s="23">
        <v>153</v>
      </c>
      <c r="B140" s="35">
        <v>43418.160798611112</v>
      </c>
      <c r="C140" s="35">
        <v>43419.12060185185</v>
      </c>
      <c r="D140" s="24">
        <f>IF(AND(Chamados[[#This Row],[Abertura]]&gt;0, Chamados[[#This Row],[Fechamento]]&gt;0, Chamados[[#This Row],[Fechamento]]&gt;Chamados[[#This Row],[Abertura]]), Chamados[[#This Row],[Fechamento]]-Chamados[[#This Row],[Abertura]], "")</f>
        <v>0.95980324073752854</v>
      </c>
      <c r="E1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0" s="26" t="s">
        <v>20</v>
      </c>
      <c r="G140" s="27">
        <v>756584136</v>
      </c>
      <c r="H140" s="26" t="s">
        <v>278</v>
      </c>
      <c r="I140" s="28" t="s">
        <v>268</v>
      </c>
    </row>
    <row r="141" spans="1:9" x14ac:dyDescent="0.2">
      <c r="A141" s="23">
        <v>154</v>
      </c>
      <c r="B141" s="35">
        <v>43418.596550925926</v>
      </c>
      <c r="C141" s="35">
        <v>43419.207569444443</v>
      </c>
      <c r="D141" s="24">
        <f>IF(AND(Chamados[[#This Row],[Abertura]]&gt;0, Chamados[[#This Row],[Fechamento]]&gt;0, Chamados[[#This Row],[Fechamento]]&gt;Chamados[[#This Row],[Abertura]]), Chamados[[#This Row],[Fechamento]]-Chamados[[#This Row],[Abertura]], "")</f>
        <v>0.61101851851708489</v>
      </c>
      <c r="E1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1" s="26" t="s">
        <v>269</v>
      </c>
      <c r="G141" s="27">
        <v>779662860</v>
      </c>
      <c r="H141" s="26" t="s">
        <v>276</v>
      </c>
      <c r="I141" s="28" t="s">
        <v>45</v>
      </c>
    </row>
    <row r="142" spans="1:9" x14ac:dyDescent="0.2">
      <c r="A142" s="23">
        <v>155</v>
      </c>
      <c r="B142" s="35">
        <v>43418.618784722225</v>
      </c>
      <c r="C142" s="35">
        <v>43418.916701388887</v>
      </c>
      <c r="D142" s="24">
        <f>IF(AND(Chamados[[#This Row],[Abertura]]&gt;0, Chamados[[#This Row],[Fechamento]]&gt;0, Chamados[[#This Row],[Fechamento]]&gt;Chamados[[#This Row],[Abertura]]), Chamados[[#This Row],[Fechamento]]-Chamados[[#This Row],[Abertura]], "")</f>
        <v>0.29791666666278616</v>
      </c>
      <c r="E1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2" s="26" t="s">
        <v>11</v>
      </c>
      <c r="G142" s="27">
        <v>294711728</v>
      </c>
      <c r="H142" s="26" t="s">
        <v>278</v>
      </c>
      <c r="I142" s="28" t="s">
        <v>49</v>
      </c>
    </row>
    <row r="143" spans="1:9" x14ac:dyDescent="0.2">
      <c r="A143" s="23">
        <v>156</v>
      </c>
      <c r="B143" s="35">
        <v>43418.877303240741</v>
      </c>
      <c r="C143" s="35">
        <v>43419.64707175926</v>
      </c>
      <c r="D143" s="24">
        <f>IF(AND(Chamados[[#This Row],[Abertura]]&gt;0, Chamados[[#This Row],[Fechamento]]&gt;0, Chamados[[#This Row],[Fechamento]]&gt;Chamados[[#This Row],[Abertura]]), Chamados[[#This Row],[Fechamento]]-Chamados[[#This Row],[Abertura]], "")</f>
        <v>0.76976851851941319</v>
      </c>
      <c r="E1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3" s="26" t="s">
        <v>17</v>
      </c>
      <c r="G143" s="27">
        <v>152292858</v>
      </c>
      <c r="H143" s="26" t="s">
        <v>270</v>
      </c>
      <c r="I143" s="28" t="s">
        <v>219</v>
      </c>
    </row>
    <row r="144" spans="1:9" x14ac:dyDescent="0.2">
      <c r="A144" s="23">
        <v>157</v>
      </c>
      <c r="B144" s="35">
        <v>43419.330393518518</v>
      </c>
      <c r="C144" s="35">
        <v>43420.620694444442</v>
      </c>
      <c r="D144" s="24">
        <f>IF(AND(Chamados[[#This Row],[Abertura]]&gt;0, Chamados[[#This Row],[Fechamento]]&gt;0, Chamados[[#This Row],[Fechamento]]&gt;Chamados[[#This Row],[Abertura]]), Chamados[[#This Row],[Fechamento]]-Chamados[[#This Row],[Abertura]], "")</f>
        <v>1.2903009259243845</v>
      </c>
      <c r="E1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44" s="26" t="s">
        <v>18</v>
      </c>
      <c r="G144" s="27">
        <v>155598552</v>
      </c>
      <c r="H144" s="26" t="s">
        <v>277</v>
      </c>
      <c r="I144" s="28" t="s">
        <v>95</v>
      </c>
    </row>
    <row r="145" spans="1:9" x14ac:dyDescent="0.2">
      <c r="A145" s="23">
        <v>158</v>
      </c>
      <c r="B145" s="35">
        <v>43420.455266203702</v>
      </c>
      <c r="C145" s="35">
        <v>43422.137986111113</v>
      </c>
      <c r="D145" s="24">
        <f>IF(AND(Chamados[[#This Row],[Abertura]]&gt;0, Chamados[[#This Row],[Fechamento]]&gt;0, Chamados[[#This Row],[Fechamento]]&gt;Chamados[[#This Row],[Abertura]]), Chamados[[#This Row],[Fechamento]]-Chamados[[#This Row],[Abertura]], "")</f>
        <v>1.682719907410501</v>
      </c>
      <c r="E1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45" s="26" t="s">
        <v>21</v>
      </c>
      <c r="G145" s="27">
        <v>267700229</v>
      </c>
      <c r="H145" s="26" t="s">
        <v>270</v>
      </c>
      <c r="I145" s="28" t="s">
        <v>190</v>
      </c>
    </row>
    <row r="146" spans="1:9" x14ac:dyDescent="0.2">
      <c r="A146" s="23">
        <v>159</v>
      </c>
      <c r="B146" s="35">
        <v>43420.728472222225</v>
      </c>
      <c r="C146" s="35">
        <v>43421.498182870368</v>
      </c>
      <c r="D146" s="24">
        <f>IF(AND(Chamados[[#This Row],[Abertura]]&gt;0, Chamados[[#This Row],[Fechamento]]&gt;0, Chamados[[#This Row],[Fechamento]]&gt;Chamados[[#This Row],[Abertura]]), Chamados[[#This Row],[Fechamento]]-Chamados[[#This Row],[Abertura]], "")</f>
        <v>0.76971064814279089</v>
      </c>
      <c r="E1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6" s="26" t="s">
        <v>285</v>
      </c>
      <c r="G146" s="27">
        <v>469493425</v>
      </c>
      <c r="H146" s="26" t="s">
        <v>276</v>
      </c>
      <c r="I146" s="28" t="s">
        <v>180</v>
      </c>
    </row>
    <row r="147" spans="1:9" x14ac:dyDescent="0.2">
      <c r="A147" s="23">
        <v>160</v>
      </c>
      <c r="B147" s="35">
        <v>43421.012592592589</v>
      </c>
      <c r="C147" s="35">
        <v>43421.37568287037</v>
      </c>
      <c r="D147" s="24">
        <f>IF(AND(Chamados[[#This Row],[Abertura]]&gt;0, Chamados[[#This Row],[Fechamento]]&gt;0, Chamados[[#This Row],[Fechamento]]&gt;Chamados[[#This Row],[Abertura]]), Chamados[[#This Row],[Fechamento]]-Chamados[[#This Row],[Abertura]], "")</f>
        <v>0.36309027778042946</v>
      </c>
      <c r="E1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7" s="26" t="s">
        <v>12</v>
      </c>
      <c r="G147" s="27">
        <v>610368516</v>
      </c>
      <c r="H147" s="26" t="s">
        <v>277</v>
      </c>
      <c r="I147" s="28" t="s">
        <v>144</v>
      </c>
    </row>
    <row r="148" spans="1:9" x14ac:dyDescent="0.2">
      <c r="A148" s="23">
        <v>161</v>
      </c>
      <c r="B148" s="35">
        <v>43421.220810185187</v>
      </c>
      <c r="C148" s="35">
        <v>43422.891550925924</v>
      </c>
      <c r="D148" s="24">
        <f>IF(AND(Chamados[[#This Row],[Abertura]]&gt;0, Chamados[[#This Row],[Fechamento]]&gt;0, Chamados[[#This Row],[Fechamento]]&gt;Chamados[[#This Row],[Abertura]]), Chamados[[#This Row],[Fechamento]]-Chamados[[#This Row],[Abertura]], "")</f>
        <v>1.6707407407375285</v>
      </c>
      <c r="E1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48" s="26" t="s">
        <v>9</v>
      </c>
      <c r="G148" s="27">
        <v>268608288</v>
      </c>
      <c r="H148" s="26" t="s">
        <v>270</v>
      </c>
      <c r="I148" s="28" t="s">
        <v>113</v>
      </c>
    </row>
    <row r="149" spans="1:9" x14ac:dyDescent="0.2">
      <c r="A149" s="23">
        <v>162</v>
      </c>
      <c r="B149" s="35">
        <v>43422.082106481481</v>
      </c>
      <c r="C149" s="35">
        <v>43422.868773148148</v>
      </c>
      <c r="D149" s="24">
        <f>IF(AND(Chamados[[#This Row],[Abertura]]&gt;0, Chamados[[#This Row],[Fechamento]]&gt;0, Chamados[[#This Row],[Fechamento]]&gt;Chamados[[#This Row],[Abertura]]), Chamados[[#This Row],[Fechamento]]-Chamados[[#This Row],[Abertura]], "")</f>
        <v>0.78666666666686069</v>
      </c>
      <c r="E1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49" s="26" t="s">
        <v>11</v>
      </c>
      <c r="G149" s="27">
        <v>173735191</v>
      </c>
      <c r="H149" s="26" t="s">
        <v>276</v>
      </c>
      <c r="I149" s="28" t="s">
        <v>107</v>
      </c>
    </row>
    <row r="150" spans="1:9" x14ac:dyDescent="0.2">
      <c r="A150" s="23">
        <v>163</v>
      </c>
      <c r="B150" s="35">
        <v>43422.153506944444</v>
      </c>
      <c r="C150" s="35">
        <v>43423.008657407408</v>
      </c>
      <c r="D150" s="24">
        <f>IF(AND(Chamados[[#This Row],[Abertura]]&gt;0, Chamados[[#This Row],[Fechamento]]&gt;0, Chamados[[#This Row],[Fechamento]]&gt;Chamados[[#This Row],[Abertura]]), Chamados[[#This Row],[Fechamento]]-Chamados[[#This Row],[Abertura]], "")</f>
        <v>0.85515046296495711</v>
      </c>
      <c r="E1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0" s="26" t="s">
        <v>285</v>
      </c>
      <c r="G150" s="27">
        <v>235573140</v>
      </c>
      <c r="H150" s="26" t="s">
        <v>270</v>
      </c>
      <c r="I150" s="28" t="s">
        <v>145</v>
      </c>
    </row>
    <row r="151" spans="1:9" x14ac:dyDescent="0.2">
      <c r="A151" s="23">
        <v>164</v>
      </c>
      <c r="B151" s="35">
        <v>43422.437442129631</v>
      </c>
      <c r="C151" s="35">
        <v>43423.444502314815</v>
      </c>
      <c r="D151" s="24">
        <f>IF(AND(Chamados[[#This Row],[Abertura]]&gt;0, Chamados[[#This Row],[Fechamento]]&gt;0, Chamados[[#This Row],[Fechamento]]&gt;Chamados[[#This Row],[Abertura]]), Chamados[[#This Row],[Fechamento]]-Chamados[[#This Row],[Abertura]], "")</f>
        <v>1.0070601851839456</v>
      </c>
      <c r="E1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51" s="26" t="s">
        <v>18</v>
      </c>
      <c r="G151" s="27">
        <v>631093718</v>
      </c>
      <c r="H151" s="26" t="s">
        <v>270</v>
      </c>
      <c r="I151" s="28" t="s">
        <v>92</v>
      </c>
    </row>
    <row r="152" spans="1:9" x14ac:dyDescent="0.2">
      <c r="A152" s="23">
        <v>166</v>
      </c>
      <c r="B152" s="35">
        <v>43423.537118055552</v>
      </c>
      <c r="C152" s="35">
        <v>43424.128657407404</v>
      </c>
      <c r="D152" s="24">
        <f>IF(AND(Chamados[[#This Row],[Abertura]]&gt;0, Chamados[[#This Row],[Fechamento]]&gt;0, Chamados[[#This Row],[Fechamento]]&gt;Chamados[[#This Row],[Abertura]]), Chamados[[#This Row],[Fechamento]]-Chamados[[#This Row],[Abertura]], "")</f>
        <v>0.59153935185167938</v>
      </c>
      <c r="E1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2" s="26" t="s">
        <v>21</v>
      </c>
      <c r="G152" s="27">
        <v>114667481</v>
      </c>
      <c r="H152" s="26" t="s">
        <v>276</v>
      </c>
      <c r="I152" s="28" t="s">
        <v>120</v>
      </c>
    </row>
    <row r="153" spans="1:9" x14ac:dyDescent="0.2">
      <c r="A153" s="23">
        <v>167</v>
      </c>
      <c r="B153" s="35">
        <v>43423.612384259257</v>
      </c>
      <c r="C153" s="35">
        <v>43424.11482638889</v>
      </c>
      <c r="D153" s="24">
        <f>IF(AND(Chamados[[#This Row],[Abertura]]&gt;0, Chamados[[#This Row],[Fechamento]]&gt;0, Chamados[[#This Row],[Fechamento]]&gt;Chamados[[#This Row],[Abertura]]), Chamados[[#This Row],[Fechamento]]-Chamados[[#This Row],[Abertura]], "")</f>
        <v>0.50244212963298196</v>
      </c>
      <c r="E1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3" s="26" t="s">
        <v>16</v>
      </c>
      <c r="G153" s="27">
        <v>684653521</v>
      </c>
      <c r="H153" s="26" t="s">
        <v>270</v>
      </c>
      <c r="I153" s="28" t="s">
        <v>88</v>
      </c>
    </row>
    <row r="154" spans="1:9" x14ac:dyDescent="0.2">
      <c r="A154" s="23">
        <v>168</v>
      </c>
      <c r="B154" s="35">
        <v>43423.962418981479</v>
      </c>
      <c r="C154" s="35">
        <v>43424.737893518519</v>
      </c>
      <c r="D154" s="24">
        <f>IF(AND(Chamados[[#This Row],[Abertura]]&gt;0, Chamados[[#This Row],[Fechamento]]&gt;0, Chamados[[#This Row],[Fechamento]]&gt;Chamados[[#This Row],[Abertura]]), Chamados[[#This Row],[Fechamento]]-Chamados[[#This Row],[Abertura]], "")</f>
        <v>0.77547453704028158</v>
      </c>
      <c r="E1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4" s="26" t="s">
        <v>12</v>
      </c>
      <c r="G154" s="27">
        <v>802482496</v>
      </c>
      <c r="H154" s="26" t="s">
        <v>276</v>
      </c>
      <c r="I154" s="28" t="s">
        <v>103</v>
      </c>
    </row>
    <row r="155" spans="1:9" x14ac:dyDescent="0.2">
      <c r="A155" s="23">
        <v>169</v>
      </c>
      <c r="B155" s="35">
        <v>43425.30978009259</v>
      </c>
      <c r="C155" s="35">
        <v>43426.148449074077</v>
      </c>
      <c r="D155" s="24">
        <f>IF(AND(Chamados[[#This Row],[Abertura]]&gt;0, Chamados[[#This Row],[Fechamento]]&gt;0, Chamados[[#This Row],[Fechamento]]&gt;Chamados[[#This Row],[Abertura]]), Chamados[[#This Row],[Fechamento]]-Chamados[[#This Row],[Abertura]], "")</f>
        <v>0.83866898148698965</v>
      </c>
      <c r="E1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5" s="26" t="s">
        <v>13</v>
      </c>
      <c r="G155" s="27">
        <v>697712316</v>
      </c>
      <c r="H155" s="26" t="s">
        <v>278</v>
      </c>
      <c r="I155" s="28" t="s">
        <v>150</v>
      </c>
    </row>
    <row r="156" spans="1:9" x14ac:dyDescent="0.2">
      <c r="A156" s="23">
        <v>170</v>
      </c>
      <c r="B156" s="35">
        <v>43425.656875000001</v>
      </c>
      <c r="C156" s="35">
        <v>43426.272997685184</v>
      </c>
      <c r="D156" s="24">
        <f>IF(AND(Chamados[[#This Row],[Abertura]]&gt;0, Chamados[[#This Row],[Fechamento]]&gt;0, Chamados[[#This Row],[Fechamento]]&gt;Chamados[[#This Row],[Abertura]]), Chamados[[#This Row],[Fechamento]]-Chamados[[#This Row],[Abertura]], "")</f>
        <v>0.61612268518365454</v>
      </c>
      <c r="E1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6" s="26" t="s">
        <v>13</v>
      </c>
      <c r="G156" s="27">
        <v>297318320</v>
      </c>
      <c r="H156" s="26" t="s">
        <v>276</v>
      </c>
      <c r="I156" s="28" t="s">
        <v>170</v>
      </c>
    </row>
    <row r="157" spans="1:9" x14ac:dyDescent="0.2">
      <c r="A157" s="23">
        <v>171</v>
      </c>
      <c r="B157" s="35">
        <v>43425.667673611111</v>
      </c>
      <c r="C157" s="35">
        <v>43425.699259259258</v>
      </c>
      <c r="D157" s="24">
        <f>IF(AND(Chamados[[#This Row],[Abertura]]&gt;0, Chamados[[#This Row],[Fechamento]]&gt;0, Chamados[[#This Row],[Fechamento]]&gt;Chamados[[#This Row],[Abertura]]), Chamados[[#This Row],[Fechamento]]-Chamados[[#This Row],[Abertura]], "")</f>
        <v>3.1585648146574385E-2</v>
      </c>
      <c r="E1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7" s="26" t="s">
        <v>12</v>
      </c>
      <c r="G157" s="27">
        <v>544133866</v>
      </c>
      <c r="H157" s="26" t="s">
        <v>276</v>
      </c>
      <c r="I157" s="28" t="s">
        <v>102</v>
      </c>
    </row>
    <row r="158" spans="1:9" x14ac:dyDescent="0.2">
      <c r="A158" s="23">
        <v>172</v>
      </c>
      <c r="B158" s="35">
        <v>43426.841481481482</v>
      </c>
      <c r="C158" s="35">
        <v>43427.625300925924</v>
      </c>
      <c r="D158" s="24">
        <f>IF(AND(Chamados[[#This Row],[Abertura]]&gt;0, Chamados[[#This Row],[Fechamento]]&gt;0, Chamados[[#This Row],[Fechamento]]&gt;Chamados[[#This Row],[Abertura]]), Chamados[[#This Row],[Fechamento]]-Chamados[[#This Row],[Abertura]], "")</f>
        <v>0.78381944444117835</v>
      </c>
      <c r="E1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8" s="26" t="s">
        <v>20</v>
      </c>
      <c r="G158" s="27">
        <v>371368495</v>
      </c>
      <c r="H158" s="26" t="s">
        <v>270</v>
      </c>
      <c r="I158" s="28" t="s">
        <v>199</v>
      </c>
    </row>
    <row r="159" spans="1:9" x14ac:dyDescent="0.2">
      <c r="A159" s="23">
        <v>173</v>
      </c>
      <c r="B159" s="35">
        <v>43427.342141203706</v>
      </c>
      <c r="C159" s="35">
        <v>43427.850115740737</v>
      </c>
      <c r="D159" s="24">
        <f>IF(AND(Chamados[[#This Row],[Abertura]]&gt;0, Chamados[[#This Row],[Fechamento]]&gt;0, Chamados[[#This Row],[Fechamento]]&gt;Chamados[[#This Row],[Abertura]]), Chamados[[#This Row],[Fechamento]]-Chamados[[#This Row],[Abertura]], "")</f>
        <v>0.50797453703125939</v>
      </c>
      <c r="E1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59" s="26" t="s">
        <v>9</v>
      </c>
      <c r="G159" s="27">
        <v>793411976</v>
      </c>
      <c r="H159" s="26" t="s">
        <v>278</v>
      </c>
      <c r="I159" s="28" t="s">
        <v>212</v>
      </c>
    </row>
    <row r="160" spans="1:9" x14ac:dyDescent="0.2">
      <c r="A160" s="23">
        <v>174</v>
      </c>
      <c r="B160" s="35">
        <v>43428.137187499997</v>
      </c>
      <c r="C160" s="35">
        <v>43428.993113425924</v>
      </c>
      <c r="D160" s="24">
        <f>IF(AND(Chamados[[#This Row],[Abertura]]&gt;0, Chamados[[#This Row],[Fechamento]]&gt;0, Chamados[[#This Row],[Fechamento]]&gt;Chamados[[#This Row],[Abertura]]), Chamados[[#This Row],[Fechamento]]-Chamados[[#This Row],[Abertura]], "")</f>
        <v>0.85592592592729488</v>
      </c>
      <c r="E1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0" s="26" t="s">
        <v>285</v>
      </c>
      <c r="G160" s="27">
        <v>120347976</v>
      </c>
      <c r="H160" s="26" t="s">
        <v>276</v>
      </c>
      <c r="I160" s="28" t="s">
        <v>103</v>
      </c>
    </row>
    <row r="161" spans="1:9" x14ac:dyDescent="0.2">
      <c r="A161" s="23">
        <v>175</v>
      </c>
      <c r="B161" s="35">
        <v>43428.644479166665</v>
      </c>
      <c r="C161" s="35">
        <v>43429.57172453704</v>
      </c>
      <c r="D161" s="24">
        <f>IF(AND(Chamados[[#This Row],[Abertura]]&gt;0, Chamados[[#This Row],[Fechamento]]&gt;0, Chamados[[#This Row],[Fechamento]]&gt;Chamados[[#This Row],[Abertura]]), Chamados[[#This Row],[Fechamento]]-Chamados[[#This Row],[Abertura]], "")</f>
        <v>0.927245370374294</v>
      </c>
      <c r="E1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1" s="26" t="s">
        <v>17</v>
      </c>
      <c r="G161" s="27">
        <v>983208439</v>
      </c>
      <c r="H161" s="26" t="s">
        <v>276</v>
      </c>
      <c r="I161" s="28" t="s">
        <v>228</v>
      </c>
    </row>
    <row r="162" spans="1:9" x14ac:dyDescent="0.2">
      <c r="A162" s="23">
        <v>176</v>
      </c>
      <c r="B162" s="35">
        <v>43428.923796296294</v>
      </c>
      <c r="C162" s="35">
        <v>43429.236724537041</v>
      </c>
      <c r="D162" s="24">
        <f>IF(AND(Chamados[[#This Row],[Abertura]]&gt;0, Chamados[[#This Row],[Fechamento]]&gt;0, Chamados[[#This Row],[Fechamento]]&gt;Chamados[[#This Row],[Abertura]]), Chamados[[#This Row],[Fechamento]]-Chamados[[#This Row],[Abertura]], "")</f>
        <v>0.31292824074625969</v>
      </c>
      <c r="E1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2" s="26" t="s">
        <v>20</v>
      </c>
      <c r="G162" s="27">
        <v>295189840</v>
      </c>
      <c r="H162" s="26" t="s">
        <v>276</v>
      </c>
      <c r="I162" s="28" t="s">
        <v>59</v>
      </c>
    </row>
    <row r="163" spans="1:9" x14ac:dyDescent="0.2">
      <c r="A163" s="23">
        <v>177</v>
      </c>
      <c r="B163" s="35">
        <v>43429.197534722225</v>
      </c>
      <c r="C163" s="35">
        <v>43429.25304398148</v>
      </c>
      <c r="D163" s="24">
        <f>IF(AND(Chamados[[#This Row],[Abertura]]&gt;0, Chamados[[#This Row],[Fechamento]]&gt;0, Chamados[[#This Row],[Fechamento]]&gt;Chamados[[#This Row],[Abertura]]), Chamados[[#This Row],[Fechamento]]-Chamados[[#This Row],[Abertura]], "")</f>
        <v>5.5509259254904464E-2</v>
      </c>
      <c r="E1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3" s="26" t="s">
        <v>13</v>
      </c>
      <c r="G163" s="27">
        <v>679716365</v>
      </c>
      <c r="H163" s="26" t="s">
        <v>276</v>
      </c>
      <c r="I163" s="28" t="s">
        <v>113</v>
      </c>
    </row>
    <row r="164" spans="1:9" x14ac:dyDescent="0.2">
      <c r="A164" s="23">
        <v>178</v>
      </c>
      <c r="B164" s="35">
        <v>43429.262465277781</v>
      </c>
      <c r="C164" s="35">
        <v>43429.291851851849</v>
      </c>
      <c r="D164" s="24">
        <f>IF(AND(Chamados[[#This Row],[Abertura]]&gt;0, Chamados[[#This Row],[Fechamento]]&gt;0, Chamados[[#This Row],[Fechamento]]&gt;Chamados[[#This Row],[Abertura]]), Chamados[[#This Row],[Fechamento]]-Chamados[[#This Row],[Abertura]], "")</f>
        <v>2.9386574067757465E-2</v>
      </c>
      <c r="E1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4" s="26" t="s">
        <v>10</v>
      </c>
      <c r="G164" s="27">
        <v>142199420</v>
      </c>
      <c r="H164" s="26" t="s">
        <v>276</v>
      </c>
      <c r="I164" s="28" t="s">
        <v>107</v>
      </c>
    </row>
    <row r="165" spans="1:9" x14ac:dyDescent="0.2">
      <c r="A165" s="23">
        <v>179</v>
      </c>
      <c r="B165" s="35">
        <v>43431.14875</v>
      </c>
      <c r="C165" s="35">
        <v>43433.077152777776</v>
      </c>
      <c r="D165" s="24">
        <f>IF(AND(Chamados[[#This Row],[Abertura]]&gt;0, Chamados[[#This Row],[Fechamento]]&gt;0, Chamados[[#This Row],[Fechamento]]&gt;Chamados[[#This Row],[Abertura]]), Chamados[[#This Row],[Fechamento]]-Chamados[[#This Row],[Abertura]], "")</f>
        <v>1.9284027777757728</v>
      </c>
      <c r="E1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65" s="26" t="s">
        <v>10</v>
      </c>
      <c r="G165" s="27">
        <v>369399292</v>
      </c>
      <c r="H165" s="26" t="s">
        <v>270</v>
      </c>
      <c r="I165" s="28" t="s">
        <v>184</v>
      </c>
    </row>
    <row r="166" spans="1:9" x14ac:dyDescent="0.2">
      <c r="A166" s="23">
        <v>180</v>
      </c>
      <c r="B166" s="35">
        <v>43431.990439814814</v>
      </c>
      <c r="C166" s="35">
        <v>43432.27857638889</v>
      </c>
      <c r="D166" s="24">
        <f>IF(AND(Chamados[[#This Row],[Abertura]]&gt;0, Chamados[[#This Row],[Fechamento]]&gt;0, Chamados[[#This Row],[Fechamento]]&gt;Chamados[[#This Row],[Abertura]]), Chamados[[#This Row],[Fechamento]]-Chamados[[#This Row],[Abertura]], "")</f>
        <v>0.28813657407590654</v>
      </c>
      <c r="E1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6" s="26" t="s">
        <v>15</v>
      </c>
      <c r="G166" s="27">
        <v>886751075</v>
      </c>
      <c r="H166" s="26" t="s">
        <v>270</v>
      </c>
      <c r="I166" s="28" t="s">
        <v>161</v>
      </c>
    </row>
    <row r="167" spans="1:9" x14ac:dyDescent="0.2">
      <c r="A167" s="23">
        <v>182</v>
      </c>
      <c r="B167" s="35">
        <v>43432.614976851852</v>
      </c>
      <c r="C167" s="35">
        <v>43432.999907407408</v>
      </c>
      <c r="D167" s="24">
        <f>IF(AND(Chamados[[#This Row],[Abertura]]&gt;0, Chamados[[#This Row],[Fechamento]]&gt;0, Chamados[[#This Row],[Fechamento]]&gt;Chamados[[#This Row],[Abertura]]), Chamados[[#This Row],[Fechamento]]-Chamados[[#This Row],[Abertura]], "")</f>
        <v>0.38493055555591127</v>
      </c>
      <c r="E1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7" s="26" t="s">
        <v>14</v>
      </c>
      <c r="G167" s="27">
        <v>160291804</v>
      </c>
      <c r="H167" s="26" t="s">
        <v>276</v>
      </c>
      <c r="I167" s="28" t="s">
        <v>105</v>
      </c>
    </row>
    <row r="168" spans="1:9" x14ac:dyDescent="0.2">
      <c r="A168" s="23">
        <v>183</v>
      </c>
      <c r="B168" s="35">
        <v>43433.112557870372</v>
      </c>
      <c r="C168" s="35">
        <v>43433.149467592593</v>
      </c>
      <c r="D168" s="24">
        <f>IF(AND(Chamados[[#This Row],[Abertura]]&gt;0, Chamados[[#This Row],[Fechamento]]&gt;0, Chamados[[#This Row],[Fechamento]]&gt;Chamados[[#This Row],[Abertura]]), Chamados[[#This Row],[Fechamento]]-Chamados[[#This Row],[Abertura]], "")</f>
        <v>3.6909722221025731E-2</v>
      </c>
      <c r="E1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8" s="26" t="s">
        <v>15</v>
      </c>
      <c r="G168" s="27">
        <v>542598173</v>
      </c>
      <c r="H168" s="26" t="s">
        <v>276</v>
      </c>
      <c r="I168" s="28" t="s">
        <v>174</v>
      </c>
    </row>
    <row r="169" spans="1:9" x14ac:dyDescent="0.2">
      <c r="A169" s="23">
        <v>184</v>
      </c>
      <c r="B169" s="35">
        <v>43433.835729166669</v>
      </c>
      <c r="C169" s="35">
        <v>43434.366030092591</v>
      </c>
      <c r="D169" s="24">
        <f>IF(AND(Chamados[[#This Row],[Abertura]]&gt;0, Chamados[[#This Row],[Fechamento]]&gt;0, Chamados[[#This Row],[Fechamento]]&gt;Chamados[[#This Row],[Abertura]]), Chamados[[#This Row],[Fechamento]]-Chamados[[#This Row],[Abertura]], "")</f>
        <v>0.53030092592234723</v>
      </c>
      <c r="E1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69" s="26" t="s">
        <v>14</v>
      </c>
      <c r="G169" s="27">
        <v>999020061</v>
      </c>
      <c r="H169" s="26" t="s">
        <v>270</v>
      </c>
      <c r="I169" s="28" t="s">
        <v>42</v>
      </c>
    </row>
    <row r="170" spans="1:9" x14ac:dyDescent="0.2">
      <c r="A170" s="23">
        <v>185</v>
      </c>
      <c r="B170" s="35">
        <v>43435.601631944446</v>
      </c>
      <c r="C170" s="35">
        <v>43435.783796296295</v>
      </c>
      <c r="D170" s="24">
        <f>IF(AND(Chamados[[#This Row],[Abertura]]&gt;0, Chamados[[#This Row],[Fechamento]]&gt;0, Chamados[[#This Row],[Fechamento]]&gt;Chamados[[#This Row],[Abertura]]), Chamados[[#This Row],[Fechamento]]-Chamados[[#This Row],[Abertura]], "")</f>
        <v>0.182164351848769</v>
      </c>
      <c r="E1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0" s="26" t="s">
        <v>21</v>
      </c>
      <c r="G170" s="27">
        <v>104734273</v>
      </c>
      <c r="H170" s="26" t="s">
        <v>276</v>
      </c>
      <c r="I170" s="28" t="s">
        <v>261</v>
      </c>
    </row>
    <row r="171" spans="1:9" x14ac:dyDescent="0.2">
      <c r="A171" s="23">
        <v>186</v>
      </c>
      <c r="B171" s="35">
        <v>43435.935439814813</v>
      </c>
      <c r="C171" s="35">
        <v>43437.304942129631</v>
      </c>
      <c r="D171" s="24">
        <f>IF(AND(Chamados[[#This Row],[Abertura]]&gt;0, Chamados[[#This Row],[Fechamento]]&gt;0, Chamados[[#This Row],[Fechamento]]&gt;Chamados[[#This Row],[Abertura]]), Chamados[[#This Row],[Fechamento]]-Chamados[[#This Row],[Abertura]], "")</f>
        <v>1.3695023148175096</v>
      </c>
      <c r="E1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71" s="26" t="s">
        <v>20</v>
      </c>
      <c r="G171" s="27">
        <v>152802876</v>
      </c>
      <c r="H171" s="26" t="s">
        <v>270</v>
      </c>
      <c r="I171" s="28" t="s">
        <v>26</v>
      </c>
    </row>
    <row r="172" spans="1:9" x14ac:dyDescent="0.2">
      <c r="A172" s="23">
        <v>187</v>
      </c>
      <c r="B172" s="35">
        <v>43436.100972222222</v>
      </c>
      <c r="C172" s="35">
        <v>43436.385023148148</v>
      </c>
      <c r="D172" s="24">
        <f>IF(AND(Chamados[[#This Row],[Abertura]]&gt;0, Chamados[[#This Row],[Fechamento]]&gt;0, Chamados[[#This Row],[Fechamento]]&gt;Chamados[[#This Row],[Abertura]]), Chamados[[#This Row],[Fechamento]]-Chamados[[#This Row],[Abertura]], "")</f>
        <v>0.28405092592583969</v>
      </c>
      <c r="E1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2" s="26" t="s">
        <v>14</v>
      </c>
      <c r="G172" s="27">
        <v>958468279</v>
      </c>
      <c r="H172" s="26" t="s">
        <v>276</v>
      </c>
      <c r="I172" s="28" t="s">
        <v>37</v>
      </c>
    </row>
    <row r="173" spans="1:9" x14ac:dyDescent="0.2">
      <c r="A173" s="23">
        <v>189</v>
      </c>
      <c r="B173" s="35">
        <v>43438.257615740738</v>
      </c>
      <c r="C173" s="35">
        <v>43439.830347222225</v>
      </c>
      <c r="D173" s="24">
        <f>IF(AND(Chamados[[#This Row],[Abertura]]&gt;0, Chamados[[#This Row],[Fechamento]]&gt;0, Chamados[[#This Row],[Fechamento]]&gt;Chamados[[#This Row],[Abertura]]), Chamados[[#This Row],[Fechamento]]-Chamados[[#This Row],[Abertura]], "")</f>
        <v>1.5727314814866986</v>
      </c>
      <c r="E1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73" s="26" t="s">
        <v>18</v>
      </c>
      <c r="G173" s="27">
        <v>519856301</v>
      </c>
      <c r="H173" s="26" t="s">
        <v>277</v>
      </c>
      <c r="I173" s="28" t="s">
        <v>232</v>
      </c>
    </row>
    <row r="174" spans="1:9" x14ac:dyDescent="0.2">
      <c r="A174" s="23">
        <v>190</v>
      </c>
      <c r="B174" s="35">
        <v>43438.423229166663</v>
      </c>
      <c r="C174" s="35">
        <v>43438.484201388892</v>
      </c>
      <c r="D174" s="24">
        <f>IF(AND(Chamados[[#This Row],[Abertura]]&gt;0, Chamados[[#This Row],[Fechamento]]&gt;0, Chamados[[#This Row],[Fechamento]]&gt;Chamados[[#This Row],[Abertura]]), Chamados[[#This Row],[Fechamento]]-Chamados[[#This Row],[Abertura]], "")</f>
        <v>6.0972222228883766E-2</v>
      </c>
      <c r="E1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4" s="26" t="s">
        <v>269</v>
      </c>
      <c r="G174" s="27">
        <v>956460775</v>
      </c>
      <c r="H174" s="26" t="s">
        <v>276</v>
      </c>
      <c r="I174" s="28" t="s">
        <v>207</v>
      </c>
    </row>
    <row r="175" spans="1:9" x14ac:dyDescent="0.2">
      <c r="A175" s="23">
        <v>192</v>
      </c>
      <c r="B175" s="35">
        <v>43439.632870370369</v>
      </c>
      <c r="C175" s="35">
        <v>43439.663645833331</v>
      </c>
      <c r="D175" s="24">
        <f>IF(AND(Chamados[[#This Row],[Abertura]]&gt;0, Chamados[[#This Row],[Fechamento]]&gt;0, Chamados[[#This Row],[Fechamento]]&gt;Chamados[[#This Row],[Abertura]]), Chamados[[#This Row],[Fechamento]]-Chamados[[#This Row],[Abertura]], "")</f>
        <v>3.0775462961173616E-2</v>
      </c>
      <c r="E1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5" s="26" t="s">
        <v>10</v>
      </c>
      <c r="G175" s="27">
        <v>546425143</v>
      </c>
      <c r="H175" s="26" t="s">
        <v>276</v>
      </c>
      <c r="I175" s="28" t="s">
        <v>231</v>
      </c>
    </row>
    <row r="176" spans="1:9" x14ac:dyDescent="0.2">
      <c r="A176" s="23">
        <v>193</v>
      </c>
      <c r="B176" s="35">
        <v>43440.949467592596</v>
      </c>
      <c r="C176" s="35">
        <v>43441.203657407408</v>
      </c>
      <c r="D176" s="24">
        <f>IF(AND(Chamados[[#This Row],[Abertura]]&gt;0, Chamados[[#This Row],[Fechamento]]&gt;0, Chamados[[#This Row],[Fechamento]]&gt;Chamados[[#This Row],[Abertura]]), Chamados[[#This Row],[Fechamento]]-Chamados[[#This Row],[Abertura]], "")</f>
        <v>0.25418981481197989</v>
      </c>
      <c r="E1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6" s="26" t="s">
        <v>16</v>
      </c>
      <c r="G176" s="27">
        <v>584704087</v>
      </c>
      <c r="H176" s="26" t="s">
        <v>276</v>
      </c>
      <c r="I176" s="28" t="s">
        <v>240</v>
      </c>
    </row>
    <row r="177" spans="1:9" x14ac:dyDescent="0.2">
      <c r="A177" s="23">
        <v>194</v>
      </c>
      <c r="B177" s="35">
        <v>43441.571134259262</v>
      </c>
      <c r="C177" s="35">
        <v>43442.002511574072</v>
      </c>
      <c r="D177" s="24">
        <f>IF(AND(Chamados[[#This Row],[Abertura]]&gt;0, Chamados[[#This Row],[Fechamento]]&gt;0, Chamados[[#This Row],[Fechamento]]&gt;Chamados[[#This Row],[Abertura]]), Chamados[[#This Row],[Fechamento]]-Chamados[[#This Row],[Abertura]], "")</f>
        <v>0.43137731480965158</v>
      </c>
      <c r="E1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7" s="26" t="s">
        <v>12</v>
      </c>
      <c r="G177" s="27">
        <v>601668768</v>
      </c>
      <c r="H177" s="26" t="s">
        <v>278</v>
      </c>
      <c r="I177" s="28" t="s">
        <v>47</v>
      </c>
    </row>
    <row r="178" spans="1:9" x14ac:dyDescent="0.2">
      <c r="A178" s="23">
        <v>195</v>
      </c>
      <c r="B178" s="35">
        <v>43443.105208333334</v>
      </c>
      <c r="C178" s="35">
        <v>43443.337233796294</v>
      </c>
      <c r="D178" s="24">
        <f>IF(AND(Chamados[[#This Row],[Abertura]]&gt;0, Chamados[[#This Row],[Fechamento]]&gt;0, Chamados[[#This Row],[Fechamento]]&gt;Chamados[[#This Row],[Abertura]]), Chamados[[#This Row],[Fechamento]]-Chamados[[#This Row],[Abertura]], "")</f>
        <v>0.23202546295942739</v>
      </c>
      <c r="E1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8" s="26" t="s">
        <v>10</v>
      </c>
      <c r="G178" s="27">
        <v>756142395</v>
      </c>
      <c r="H178" s="26" t="s">
        <v>276</v>
      </c>
      <c r="I178" s="28" t="s">
        <v>138</v>
      </c>
    </row>
    <row r="179" spans="1:9" x14ac:dyDescent="0.2">
      <c r="A179" s="23">
        <v>196</v>
      </c>
      <c r="B179" s="35">
        <v>43443.118321759262</v>
      </c>
      <c r="C179" s="35">
        <v>43443.918888888889</v>
      </c>
      <c r="D179" s="24">
        <f>IF(AND(Chamados[[#This Row],[Abertura]]&gt;0, Chamados[[#This Row],[Fechamento]]&gt;0, Chamados[[#This Row],[Fechamento]]&gt;Chamados[[#This Row],[Abertura]]), Chamados[[#This Row],[Fechamento]]-Chamados[[#This Row],[Abertura]], "")</f>
        <v>0.80056712962687016</v>
      </c>
      <c r="E1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79" s="26" t="s">
        <v>11</v>
      </c>
      <c r="G179" s="27">
        <v>873937261</v>
      </c>
      <c r="H179" s="26" t="s">
        <v>278</v>
      </c>
      <c r="I179" s="28" t="s">
        <v>215</v>
      </c>
    </row>
    <row r="180" spans="1:9" x14ac:dyDescent="0.2">
      <c r="A180" s="23">
        <v>197</v>
      </c>
      <c r="B180" s="35">
        <v>43443.228784722225</v>
      </c>
      <c r="C180" s="35">
        <v>43443.989398148151</v>
      </c>
      <c r="D180" s="24">
        <f>IF(AND(Chamados[[#This Row],[Abertura]]&gt;0, Chamados[[#This Row],[Fechamento]]&gt;0, Chamados[[#This Row],[Fechamento]]&gt;Chamados[[#This Row],[Abertura]]), Chamados[[#This Row],[Fechamento]]-Chamados[[#This Row],[Abertura]], "")</f>
        <v>0.76061342592583969</v>
      </c>
      <c r="E1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0" s="26" t="s">
        <v>285</v>
      </c>
      <c r="G180" s="27">
        <v>320470041</v>
      </c>
      <c r="H180" s="26" t="s">
        <v>278</v>
      </c>
      <c r="I180" s="28" t="s">
        <v>41</v>
      </c>
    </row>
    <row r="181" spans="1:9" x14ac:dyDescent="0.2">
      <c r="A181" s="23">
        <v>198</v>
      </c>
      <c r="B181" s="35">
        <v>43444.088194444441</v>
      </c>
      <c r="C181" s="35">
        <v>43444.170405092591</v>
      </c>
      <c r="D181" s="24">
        <f>IF(AND(Chamados[[#This Row],[Abertura]]&gt;0, Chamados[[#This Row],[Fechamento]]&gt;0, Chamados[[#This Row],[Fechamento]]&gt;Chamados[[#This Row],[Abertura]]), Chamados[[#This Row],[Fechamento]]-Chamados[[#This Row],[Abertura]], "")</f>
        <v>8.2210648150066845E-2</v>
      </c>
      <c r="E1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1" s="26" t="s">
        <v>10</v>
      </c>
      <c r="G181" s="27">
        <v>840433646</v>
      </c>
      <c r="H181" s="26" t="s">
        <v>270</v>
      </c>
      <c r="I181" s="28" t="s">
        <v>171</v>
      </c>
    </row>
    <row r="182" spans="1:9" x14ac:dyDescent="0.2">
      <c r="A182" s="23">
        <v>199</v>
      </c>
      <c r="B182" s="35">
        <v>43444.848182870373</v>
      </c>
      <c r="C182" s="35">
        <v>43444.947905092595</v>
      </c>
      <c r="D182" s="24">
        <f>IF(AND(Chamados[[#This Row],[Abertura]]&gt;0, Chamados[[#This Row],[Fechamento]]&gt;0, Chamados[[#This Row],[Fechamento]]&gt;Chamados[[#This Row],[Abertura]]), Chamados[[#This Row],[Fechamento]]-Chamados[[#This Row],[Abertura]], "")</f>
        <v>9.972222222131677E-2</v>
      </c>
      <c r="E1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2" s="26" t="s">
        <v>13</v>
      </c>
      <c r="G182" s="27">
        <v>37833677</v>
      </c>
      <c r="H182" s="26" t="s">
        <v>276</v>
      </c>
      <c r="I182" s="28" t="s">
        <v>232</v>
      </c>
    </row>
    <row r="183" spans="1:9" x14ac:dyDescent="0.2">
      <c r="A183" s="23">
        <v>200</v>
      </c>
      <c r="B183" s="35">
        <v>43445.033414351848</v>
      </c>
      <c r="C183" s="35">
        <v>43446.788541666669</v>
      </c>
      <c r="D183" s="24">
        <f>IF(AND(Chamados[[#This Row],[Abertura]]&gt;0, Chamados[[#This Row],[Fechamento]]&gt;0, Chamados[[#This Row],[Fechamento]]&gt;Chamados[[#This Row],[Abertura]]), Chamados[[#This Row],[Fechamento]]-Chamados[[#This Row],[Abertura]], "")</f>
        <v>1.755127314820129</v>
      </c>
      <c r="E1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83" s="26" t="s">
        <v>12</v>
      </c>
      <c r="G183" s="27">
        <v>448175136</v>
      </c>
      <c r="H183" s="26" t="s">
        <v>270</v>
      </c>
      <c r="I183" s="28" t="s">
        <v>209</v>
      </c>
    </row>
    <row r="184" spans="1:9" x14ac:dyDescent="0.2">
      <c r="A184" s="23">
        <v>201</v>
      </c>
      <c r="B184" s="35">
        <v>43445.55877314815</v>
      </c>
      <c r="C184" s="35">
        <v>43447.096909722219</v>
      </c>
      <c r="D184" s="24">
        <f>IF(AND(Chamados[[#This Row],[Abertura]]&gt;0, Chamados[[#This Row],[Fechamento]]&gt;0, Chamados[[#This Row],[Fechamento]]&gt;Chamados[[#This Row],[Abertura]]), Chamados[[#This Row],[Fechamento]]-Chamados[[#This Row],[Abertura]], "")</f>
        <v>1.5381365740686306</v>
      </c>
      <c r="E1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84" s="26" t="s">
        <v>20</v>
      </c>
      <c r="G184" s="27">
        <v>839925261</v>
      </c>
      <c r="H184" s="26" t="s">
        <v>270</v>
      </c>
      <c r="I184" s="28" t="s">
        <v>159</v>
      </c>
    </row>
    <row r="185" spans="1:9" x14ac:dyDescent="0.2">
      <c r="A185" s="23">
        <v>202</v>
      </c>
      <c r="B185" s="35">
        <v>43445.847939814812</v>
      </c>
      <c r="C185" s="35">
        <v>43445.908576388887</v>
      </c>
      <c r="D185" s="24">
        <f>IF(AND(Chamados[[#This Row],[Abertura]]&gt;0, Chamados[[#This Row],[Fechamento]]&gt;0, Chamados[[#This Row],[Fechamento]]&gt;Chamados[[#This Row],[Abertura]]), Chamados[[#This Row],[Fechamento]]-Chamados[[#This Row],[Abertura]], "")</f>
        <v>6.0636574075033423E-2</v>
      </c>
      <c r="E1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5" s="26" t="s">
        <v>269</v>
      </c>
      <c r="G185" s="27">
        <v>946874217</v>
      </c>
      <c r="H185" s="26" t="s">
        <v>276</v>
      </c>
      <c r="I185" s="28" t="s">
        <v>46</v>
      </c>
    </row>
    <row r="186" spans="1:9" x14ac:dyDescent="0.2">
      <c r="A186" s="23">
        <v>203</v>
      </c>
      <c r="B186" s="35">
        <v>43445.917708333334</v>
      </c>
      <c r="C186" s="35">
        <v>43446.343310185184</v>
      </c>
      <c r="D186" s="24">
        <f>IF(AND(Chamados[[#This Row],[Abertura]]&gt;0, Chamados[[#This Row],[Fechamento]]&gt;0, Chamados[[#This Row],[Fechamento]]&gt;Chamados[[#This Row],[Abertura]]), Chamados[[#This Row],[Fechamento]]-Chamados[[#This Row],[Abertura]], "")</f>
        <v>0.42560185184993315</v>
      </c>
      <c r="E1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6" s="26" t="s">
        <v>21</v>
      </c>
      <c r="G186" s="27">
        <v>930681903</v>
      </c>
      <c r="H186" s="26" t="s">
        <v>276</v>
      </c>
      <c r="I186" s="28" t="s">
        <v>208</v>
      </c>
    </row>
    <row r="187" spans="1:9" x14ac:dyDescent="0.2">
      <c r="A187" s="23">
        <v>204</v>
      </c>
      <c r="B187" s="35">
        <v>43446.265347222223</v>
      </c>
      <c r="C187" s="35">
        <v>43447.156145833331</v>
      </c>
      <c r="D187" s="24">
        <f>IF(AND(Chamados[[#This Row],[Abertura]]&gt;0, Chamados[[#This Row],[Fechamento]]&gt;0, Chamados[[#This Row],[Fechamento]]&gt;Chamados[[#This Row],[Abertura]]), Chamados[[#This Row],[Fechamento]]-Chamados[[#This Row],[Abertura]], "")</f>
        <v>0.89079861110803904</v>
      </c>
      <c r="E1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7" s="26" t="s">
        <v>11</v>
      </c>
      <c r="G187" s="27">
        <v>67646046</v>
      </c>
      <c r="H187" s="26" t="s">
        <v>276</v>
      </c>
      <c r="I187" s="28" t="s">
        <v>141</v>
      </c>
    </row>
    <row r="188" spans="1:9" x14ac:dyDescent="0.2">
      <c r="A188" s="23">
        <v>205</v>
      </c>
      <c r="B188" s="35">
        <v>43447.052835648145</v>
      </c>
      <c r="C188" s="35">
        <v>43447.623287037037</v>
      </c>
      <c r="D188" s="24">
        <f>IF(AND(Chamados[[#This Row],[Abertura]]&gt;0, Chamados[[#This Row],[Fechamento]]&gt;0, Chamados[[#This Row],[Fechamento]]&gt;Chamados[[#This Row],[Abertura]]), Chamados[[#This Row],[Fechamento]]-Chamados[[#This Row],[Abertura]], "")</f>
        <v>0.570451388892252</v>
      </c>
      <c r="E1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8" s="26" t="s">
        <v>13</v>
      </c>
      <c r="G188" s="27">
        <v>847984361</v>
      </c>
      <c r="H188" s="26" t="s">
        <v>276</v>
      </c>
      <c r="I188" s="28" t="s">
        <v>26</v>
      </c>
    </row>
    <row r="189" spans="1:9" x14ac:dyDescent="0.2">
      <c r="A189" s="23">
        <v>206</v>
      </c>
      <c r="B189" s="35">
        <v>43447.239386574074</v>
      </c>
      <c r="C189" s="35">
        <v>43448.048993055556</v>
      </c>
      <c r="D189" s="24">
        <f>IF(AND(Chamados[[#This Row],[Abertura]]&gt;0, Chamados[[#This Row],[Fechamento]]&gt;0, Chamados[[#This Row],[Fechamento]]&gt;Chamados[[#This Row],[Abertura]]), Chamados[[#This Row],[Fechamento]]-Chamados[[#This Row],[Abertura]], "")</f>
        <v>0.80960648148175096</v>
      </c>
      <c r="E1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89" s="26" t="s">
        <v>285</v>
      </c>
      <c r="G189" s="27">
        <v>209843701</v>
      </c>
      <c r="H189" s="26" t="s">
        <v>277</v>
      </c>
      <c r="I189" s="28" t="s">
        <v>127</v>
      </c>
    </row>
    <row r="190" spans="1:9" x14ac:dyDescent="0.2">
      <c r="A190" s="23">
        <v>207</v>
      </c>
      <c r="B190" s="35">
        <v>43447.926770833335</v>
      </c>
      <c r="C190" s="35">
        <v>43449.074328703704</v>
      </c>
      <c r="D190" s="24">
        <f>IF(AND(Chamados[[#This Row],[Abertura]]&gt;0, Chamados[[#This Row],[Fechamento]]&gt;0, Chamados[[#This Row],[Fechamento]]&gt;Chamados[[#This Row],[Abertura]]), Chamados[[#This Row],[Fechamento]]-Chamados[[#This Row],[Abertura]], "")</f>
        <v>1.1475578703684732</v>
      </c>
      <c r="E1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90" s="26" t="s">
        <v>14</v>
      </c>
      <c r="G190" s="27">
        <v>755679023</v>
      </c>
      <c r="H190" s="26" t="s">
        <v>277</v>
      </c>
      <c r="I190" s="28" t="s">
        <v>258</v>
      </c>
    </row>
    <row r="191" spans="1:9" x14ac:dyDescent="0.2">
      <c r="A191" s="23">
        <v>208</v>
      </c>
      <c r="B191" s="35">
        <v>43448.010706018518</v>
      </c>
      <c r="C191" s="35">
        <v>43448.894560185188</v>
      </c>
      <c r="D191" s="24">
        <f>IF(AND(Chamados[[#This Row],[Abertura]]&gt;0, Chamados[[#This Row],[Fechamento]]&gt;0, Chamados[[#This Row],[Fechamento]]&gt;Chamados[[#This Row],[Abertura]]), Chamados[[#This Row],[Fechamento]]-Chamados[[#This Row],[Abertura]], "")</f>
        <v>0.88385416667006211</v>
      </c>
      <c r="E1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1" s="26" t="s">
        <v>14</v>
      </c>
      <c r="G191" s="27">
        <v>587667872</v>
      </c>
      <c r="H191" s="26" t="s">
        <v>276</v>
      </c>
      <c r="I191" s="28" t="s">
        <v>253</v>
      </c>
    </row>
    <row r="192" spans="1:9" x14ac:dyDescent="0.2">
      <c r="A192" s="23">
        <v>209</v>
      </c>
      <c r="B192" s="35">
        <v>43448.16138888889</v>
      </c>
      <c r="C192" s="35">
        <v>43449.142395833333</v>
      </c>
      <c r="D192" s="24">
        <f>IF(AND(Chamados[[#This Row],[Abertura]]&gt;0, Chamados[[#This Row],[Fechamento]]&gt;0, Chamados[[#This Row],[Fechamento]]&gt;Chamados[[#This Row],[Abertura]]), Chamados[[#This Row],[Fechamento]]-Chamados[[#This Row],[Abertura]], "")</f>
        <v>0.98100694444292458</v>
      </c>
      <c r="E1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2" s="26" t="s">
        <v>269</v>
      </c>
      <c r="G192" s="27">
        <v>286221221</v>
      </c>
      <c r="H192" s="26" t="s">
        <v>270</v>
      </c>
      <c r="I192" s="28" t="s">
        <v>265</v>
      </c>
    </row>
    <row r="193" spans="1:9" x14ac:dyDescent="0.2">
      <c r="A193" s="23">
        <v>210</v>
      </c>
      <c r="B193" s="35">
        <v>43448.446828703702</v>
      </c>
      <c r="C193" s="35">
        <v>43449.191423611112</v>
      </c>
      <c r="D193" s="24">
        <f>IF(AND(Chamados[[#This Row],[Abertura]]&gt;0, Chamados[[#This Row],[Fechamento]]&gt;0, Chamados[[#This Row],[Fechamento]]&gt;Chamados[[#This Row],[Abertura]]), Chamados[[#This Row],[Fechamento]]-Chamados[[#This Row],[Abertura]], "")</f>
        <v>0.74459490740991896</v>
      </c>
      <c r="E1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3" s="26" t="s">
        <v>13</v>
      </c>
      <c r="G193" s="27">
        <v>121962329</v>
      </c>
      <c r="H193" s="26" t="s">
        <v>278</v>
      </c>
      <c r="I193" s="28" t="s">
        <v>208</v>
      </c>
    </row>
    <row r="194" spans="1:9" x14ac:dyDescent="0.2">
      <c r="A194" s="23">
        <v>211</v>
      </c>
      <c r="B194" s="35">
        <v>43448.463078703702</v>
      </c>
      <c r="C194" s="35">
        <v>43448.621736111112</v>
      </c>
      <c r="D194" s="24">
        <f>IF(AND(Chamados[[#This Row],[Abertura]]&gt;0, Chamados[[#This Row],[Fechamento]]&gt;0, Chamados[[#This Row],[Fechamento]]&gt;Chamados[[#This Row],[Abertura]]), Chamados[[#This Row],[Fechamento]]-Chamados[[#This Row],[Abertura]], "")</f>
        <v>0.15865740740991896</v>
      </c>
      <c r="E1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4" s="26" t="s">
        <v>21</v>
      </c>
      <c r="G194" s="27">
        <v>268316020</v>
      </c>
      <c r="H194" s="26" t="s">
        <v>270</v>
      </c>
      <c r="I194" s="28" t="s">
        <v>26</v>
      </c>
    </row>
    <row r="195" spans="1:9" x14ac:dyDescent="0.2">
      <c r="A195" s="23">
        <v>213</v>
      </c>
      <c r="B195" s="35">
        <v>43449.80667824074</v>
      </c>
      <c r="C195" s="35">
        <v>43450.057881944442</v>
      </c>
      <c r="D195" s="24">
        <f>IF(AND(Chamados[[#This Row],[Abertura]]&gt;0, Chamados[[#This Row],[Fechamento]]&gt;0, Chamados[[#This Row],[Fechamento]]&gt;Chamados[[#This Row],[Abertura]]), Chamados[[#This Row],[Fechamento]]-Chamados[[#This Row],[Abertura]], "")</f>
        <v>0.2512037037013215</v>
      </c>
      <c r="E1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5" s="26" t="s">
        <v>11</v>
      </c>
      <c r="G195" s="27">
        <v>784201085</v>
      </c>
      <c r="H195" s="26" t="s">
        <v>276</v>
      </c>
      <c r="I195" s="28" t="s">
        <v>231</v>
      </c>
    </row>
    <row r="196" spans="1:9" x14ac:dyDescent="0.2">
      <c r="A196" s="23">
        <v>214</v>
      </c>
      <c r="B196" s="35">
        <v>43451.94159722222</v>
      </c>
      <c r="C196" s="35">
        <v>43452.859386574077</v>
      </c>
      <c r="D196" s="24">
        <f>IF(AND(Chamados[[#This Row],[Abertura]]&gt;0, Chamados[[#This Row],[Fechamento]]&gt;0, Chamados[[#This Row],[Fechamento]]&gt;Chamados[[#This Row],[Abertura]]), Chamados[[#This Row],[Fechamento]]-Chamados[[#This Row],[Abertura]], "")</f>
        <v>0.91778935185720911</v>
      </c>
      <c r="E1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96" s="26" t="s">
        <v>10</v>
      </c>
      <c r="G196" s="27">
        <v>23752306</v>
      </c>
      <c r="H196" s="26" t="s">
        <v>276</v>
      </c>
      <c r="I196" s="28" t="s">
        <v>196</v>
      </c>
    </row>
    <row r="197" spans="1:9" x14ac:dyDescent="0.2">
      <c r="A197" s="23">
        <v>216</v>
      </c>
      <c r="B197" s="35">
        <v>43453.477592592593</v>
      </c>
      <c r="C197" s="35">
        <v>43454.656817129631</v>
      </c>
      <c r="D197" s="24">
        <f>IF(AND(Chamados[[#This Row],[Abertura]]&gt;0, Chamados[[#This Row],[Fechamento]]&gt;0, Chamados[[#This Row],[Fechamento]]&gt;Chamados[[#This Row],[Abertura]]), Chamados[[#This Row],[Fechamento]]-Chamados[[#This Row],[Abertura]], "")</f>
        <v>1.1792245370379533</v>
      </c>
      <c r="E1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97" s="26" t="s">
        <v>18</v>
      </c>
      <c r="G197" s="27">
        <v>60955291</v>
      </c>
      <c r="H197" s="26" t="s">
        <v>270</v>
      </c>
      <c r="I197" s="28" t="s">
        <v>79</v>
      </c>
    </row>
    <row r="198" spans="1:9" x14ac:dyDescent="0.2">
      <c r="A198" s="23">
        <v>217</v>
      </c>
      <c r="B198" s="35">
        <v>43455.093055555553</v>
      </c>
      <c r="C198" s="35">
        <v>43456.260266203702</v>
      </c>
      <c r="D198" s="24">
        <f>IF(AND(Chamados[[#This Row],[Abertura]]&gt;0, Chamados[[#This Row],[Fechamento]]&gt;0, Chamados[[#This Row],[Fechamento]]&gt;Chamados[[#This Row],[Abertura]]), Chamados[[#This Row],[Fechamento]]-Chamados[[#This Row],[Abertura]], "")</f>
        <v>1.1672106481491937</v>
      </c>
      <c r="E1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98" s="26" t="s">
        <v>13</v>
      </c>
      <c r="G198" s="27">
        <v>264364990</v>
      </c>
      <c r="H198" s="26" t="s">
        <v>277</v>
      </c>
      <c r="I198" s="28" t="s">
        <v>208</v>
      </c>
    </row>
    <row r="199" spans="1:9" x14ac:dyDescent="0.2">
      <c r="A199" s="23">
        <v>218</v>
      </c>
      <c r="B199" s="35">
        <v>43455.897106481483</v>
      </c>
      <c r="C199" s="35">
        <v>43457.506701388891</v>
      </c>
      <c r="D199" s="24">
        <f>IF(AND(Chamados[[#This Row],[Abertura]]&gt;0, Chamados[[#This Row],[Fechamento]]&gt;0, Chamados[[#This Row],[Fechamento]]&gt;Chamados[[#This Row],[Abertura]]), Chamados[[#This Row],[Fechamento]]-Chamados[[#This Row],[Abertura]], "")</f>
        <v>1.6095949074078817</v>
      </c>
      <c r="E1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99" s="26" t="s">
        <v>17</v>
      </c>
      <c r="G199" s="27">
        <v>168273848</v>
      </c>
      <c r="H199" s="26" t="s">
        <v>270</v>
      </c>
      <c r="I199" s="28" t="s">
        <v>74</v>
      </c>
    </row>
    <row r="200" spans="1:9" x14ac:dyDescent="0.2">
      <c r="A200" s="23">
        <v>219</v>
      </c>
      <c r="B200" s="35">
        <v>43456.283506944441</v>
      </c>
      <c r="C200" s="35">
        <v>43456.820300925923</v>
      </c>
      <c r="D200" s="24">
        <f>IF(AND(Chamados[[#This Row],[Abertura]]&gt;0, Chamados[[#This Row],[Fechamento]]&gt;0, Chamados[[#This Row],[Fechamento]]&gt;Chamados[[#This Row],[Abertura]]), Chamados[[#This Row],[Fechamento]]-Chamados[[#This Row],[Abertura]], "")</f>
        <v>0.53679398148233304</v>
      </c>
      <c r="E2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0" s="26" t="s">
        <v>10</v>
      </c>
      <c r="G200" s="27">
        <v>722307733</v>
      </c>
      <c r="H200" s="26" t="s">
        <v>276</v>
      </c>
      <c r="I200" s="28" t="s">
        <v>268</v>
      </c>
    </row>
    <row r="201" spans="1:9" x14ac:dyDescent="0.2">
      <c r="A201" s="23">
        <v>220</v>
      </c>
      <c r="B201" s="35">
        <v>43456.71670138889</v>
      </c>
      <c r="C201" s="35">
        <v>43457.517094907409</v>
      </c>
      <c r="D201" s="24">
        <f>IF(AND(Chamados[[#This Row],[Abertura]]&gt;0, Chamados[[#This Row],[Fechamento]]&gt;0, Chamados[[#This Row],[Fechamento]]&gt;Chamados[[#This Row],[Abertura]]), Chamados[[#This Row],[Fechamento]]-Chamados[[#This Row],[Abertura]], "")</f>
        <v>0.80039351851883112</v>
      </c>
      <c r="E2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1" s="26" t="s">
        <v>18</v>
      </c>
      <c r="G201" s="27">
        <v>32268403</v>
      </c>
      <c r="H201" s="26" t="s">
        <v>276</v>
      </c>
      <c r="I201" s="28" t="s">
        <v>222</v>
      </c>
    </row>
    <row r="202" spans="1:9" x14ac:dyDescent="0.2">
      <c r="A202" s="23">
        <v>221</v>
      </c>
      <c r="B202" s="35">
        <v>43456.761747685188</v>
      </c>
      <c r="C202" s="35">
        <v>43458.154583333337</v>
      </c>
      <c r="D202" s="24">
        <f>IF(AND(Chamados[[#This Row],[Abertura]]&gt;0, Chamados[[#This Row],[Fechamento]]&gt;0, Chamados[[#This Row],[Fechamento]]&gt;Chamados[[#This Row],[Abertura]]), Chamados[[#This Row],[Fechamento]]-Chamados[[#This Row],[Abertura]], "")</f>
        <v>1.3928356481483206</v>
      </c>
      <c r="E2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02" s="26" t="s">
        <v>18</v>
      </c>
      <c r="G202" s="27">
        <v>208126432</v>
      </c>
      <c r="H202" s="26" t="s">
        <v>277</v>
      </c>
      <c r="I202" s="28" t="s">
        <v>149</v>
      </c>
    </row>
    <row r="203" spans="1:9" x14ac:dyDescent="0.2">
      <c r="A203" s="23">
        <v>222</v>
      </c>
      <c r="B203" s="35">
        <v>43458.202523148146</v>
      </c>
      <c r="C203" s="35">
        <v>43458.914942129632</v>
      </c>
      <c r="D203" s="24">
        <f>IF(AND(Chamados[[#This Row],[Abertura]]&gt;0, Chamados[[#This Row],[Fechamento]]&gt;0, Chamados[[#This Row],[Fechamento]]&gt;Chamados[[#This Row],[Abertura]]), Chamados[[#This Row],[Fechamento]]-Chamados[[#This Row],[Abertura]], "")</f>
        <v>0.7124189814858255</v>
      </c>
      <c r="E2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3" s="26" t="s">
        <v>13</v>
      </c>
      <c r="G203" s="27">
        <v>328963718</v>
      </c>
      <c r="H203" s="26" t="s">
        <v>276</v>
      </c>
      <c r="I203" s="28" t="s">
        <v>94</v>
      </c>
    </row>
    <row r="204" spans="1:9" x14ac:dyDescent="0.2">
      <c r="A204" s="23">
        <v>223</v>
      </c>
      <c r="B204" s="35">
        <v>43458.951377314814</v>
      </c>
      <c r="C204" s="35">
        <v>43459.097256944442</v>
      </c>
      <c r="D204" s="24">
        <f>IF(AND(Chamados[[#This Row],[Abertura]]&gt;0, Chamados[[#This Row],[Fechamento]]&gt;0, Chamados[[#This Row],[Fechamento]]&gt;Chamados[[#This Row],[Abertura]]), Chamados[[#This Row],[Fechamento]]-Chamados[[#This Row],[Abertura]], "")</f>
        <v>0.14587962962832535</v>
      </c>
      <c r="E2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4" s="26" t="s">
        <v>20</v>
      </c>
      <c r="G204" s="27">
        <v>372585886</v>
      </c>
      <c r="H204" s="26" t="s">
        <v>270</v>
      </c>
      <c r="I204" s="28" t="s">
        <v>179</v>
      </c>
    </row>
    <row r="205" spans="1:9" x14ac:dyDescent="0.2">
      <c r="A205" s="23">
        <v>224</v>
      </c>
      <c r="B205" s="35">
        <v>43460.120335648149</v>
      </c>
      <c r="C205" s="35">
        <v>43460.150335648148</v>
      </c>
      <c r="D205" s="24">
        <f>IF(AND(Chamados[[#This Row],[Abertura]]&gt;0, Chamados[[#This Row],[Fechamento]]&gt;0, Chamados[[#This Row],[Fechamento]]&gt;Chamados[[#This Row],[Abertura]]), Chamados[[#This Row],[Fechamento]]-Chamados[[#This Row],[Abertura]], "")</f>
        <v>2.9999999998835847E-2</v>
      </c>
      <c r="E2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5" s="26" t="s">
        <v>20</v>
      </c>
      <c r="G205" s="27">
        <v>213112802</v>
      </c>
      <c r="H205" s="26" t="s">
        <v>270</v>
      </c>
      <c r="I205" s="28" t="s">
        <v>172</v>
      </c>
    </row>
    <row r="206" spans="1:9" x14ac:dyDescent="0.2">
      <c r="A206" s="23">
        <v>225</v>
      </c>
      <c r="B206" s="35">
        <v>43460.767789351848</v>
      </c>
      <c r="C206" s="35">
        <v>43461.813831018517</v>
      </c>
      <c r="D206" s="24">
        <f>IF(AND(Chamados[[#This Row],[Abertura]]&gt;0, Chamados[[#This Row],[Fechamento]]&gt;0, Chamados[[#This Row],[Fechamento]]&gt;Chamados[[#This Row],[Abertura]]), Chamados[[#This Row],[Fechamento]]-Chamados[[#This Row],[Abertura]], "")</f>
        <v>1.0460416666683159</v>
      </c>
      <c r="E2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06" s="26" t="s">
        <v>21</v>
      </c>
      <c r="G206" s="27">
        <v>402047069</v>
      </c>
      <c r="H206" s="26" t="s">
        <v>270</v>
      </c>
      <c r="I206" s="28" t="s">
        <v>154</v>
      </c>
    </row>
    <row r="207" spans="1:9" x14ac:dyDescent="0.2">
      <c r="A207" s="23">
        <v>227</v>
      </c>
      <c r="B207" s="35">
        <v>43461.059317129628</v>
      </c>
      <c r="C207" s="35">
        <v>43461.195370370369</v>
      </c>
      <c r="D207" s="24">
        <f>IF(AND(Chamados[[#This Row],[Abertura]]&gt;0, Chamados[[#This Row],[Fechamento]]&gt;0, Chamados[[#This Row],[Fechamento]]&gt;Chamados[[#This Row],[Abertura]]), Chamados[[#This Row],[Fechamento]]-Chamados[[#This Row],[Abertura]], "")</f>
        <v>0.13605324074160308</v>
      </c>
      <c r="E2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7" s="26" t="s">
        <v>13</v>
      </c>
      <c r="G207" s="27">
        <v>295310045</v>
      </c>
      <c r="H207" s="26" t="s">
        <v>278</v>
      </c>
      <c r="I207" s="28" t="s">
        <v>119</v>
      </c>
    </row>
    <row r="208" spans="1:9" x14ac:dyDescent="0.2">
      <c r="A208" s="23">
        <v>228</v>
      </c>
      <c r="B208" s="35">
        <v>43461.772210648145</v>
      </c>
      <c r="C208" s="35">
        <v>43463.72515046296</v>
      </c>
      <c r="D208" s="24">
        <f>IF(AND(Chamados[[#This Row],[Abertura]]&gt;0, Chamados[[#This Row],[Fechamento]]&gt;0, Chamados[[#This Row],[Fechamento]]&gt;Chamados[[#This Row],[Abertura]]), Chamados[[#This Row],[Fechamento]]-Chamados[[#This Row],[Abertura]], "")</f>
        <v>1.9529398148151813</v>
      </c>
      <c r="E2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08" s="26" t="s">
        <v>9</v>
      </c>
      <c r="G208" s="27">
        <v>301577967</v>
      </c>
      <c r="H208" s="26" t="s">
        <v>277</v>
      </c>
      <c r="I208" s="28" t="s">
        <v>70</v>
      </c>
    </row>
    <row r="209" spans="1:9" x14ac:dyDescent="0.2">
      <c r="A209" s="23">
        <v>229</v>
      </c>
      <c r="B209" s="35">
        <v>43462.475428240738</v>
      </c>
      <c r="C209" s="35">
        <v>43462.590451388889</v>
      </c>
      <c r="D209" s="24">
        <f>IF(AND(Chamados[[#This Row],[Abertura]]&gt;0, Chamados[[#This Row],[Fechamento]]&gt;0, Chamados[[#This Row],[Fechamento]]&gt;Chamados[[#This Row],[Abertura]]), Chamados[[#This Row],[Fechamento]]-Chamados[[#This Row],[Abertura]], "")</f>
        <v>0.11502314815152204</v>
      </c>
      <c r="E2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09" s="26" t="s">
        <v>13</v>
      </c>
      <c r="G209" s="27">
        <v>835366594</v>
      </c>
      <c r="H209" s="26" t="s">
        <v>276</v>
      </c>
      <c r="I209" s="28" t="s">
        <v>152</v>
      </c>
    </row>
    <row r="210" spans="1:9" x14ac:dyDescent="0.2">
      <c r="A210" s="23">
        <v>230</v>
      </c>
      <c r="B210" s="35">
        <v>43462.622743055559</v>
      </c>
      <c r="C210" s="35">
        <v>43463.33011574074</v>
      </c>
      <c r="D210" s="24">
        <f>IF(AND(Chamados[[#This Row],[Abertura]]&gt;0, Chamados[[#This Row],[Fechamento]]&gt;0, Chamados[[#This Row],[Fechamento]]&gt;Chamados[[#This Row],[Abertura]]), Chamados[[#This Row],[Fechamento]]-Chamados[[#This Row],[Abertura]], "")</f>
        <v>0.70737268518132623</v>
      </c>
      <c r="E2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0" s="26" t="s">
        <v>17</v>
      </c>
      <c r="G210" s="27">
        <v>845522700</v>
      </c>
      <c r="H210" s="26" t="s">
        <v>276</v>
      </c>
      <c r="I210" s="28" t="s">
        <v>215</v>
      </c>
    </row>
    <row r="211" spans="1:9" x14ac:dyDescent="0.2">
      <c r="A211" s="23">
        <v>232</v>
      </c>
      <c r="B211" s="35">
        <v>43463.989247685182</v>
      </c>
      <c r="C211" s="35">
        <v>43464.743668981479</v>
      </c>
      <c r="D211" s="24">
        <f>IF(AND(Chamados[[#This Row],[Abertura]]&gt;0, Chamados[[#This Row],[Fechamento]]&gt;0, Chamados[[#This Row],[Fechamento]]&gt;Chamados[[#This Row],[Abertura]]), Chamados[[#This Row],[Fechamento]]-Chamados[[#This Row],[Abertura]], "")</f>
        <v>0.75442129629664123</v>
      </c>
      <c r="E2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1" s="26" t="s">
        <v>18</v>
      </c>
      <c r="G211" s="27">
        <v>839074192</v>
      </c>
      <c r="H211" s="26" t="s">
        <v>276</v>
      </c>
      <c r="I211" s="28" t="s">
        <v>223</v>
      </c>
    </row>
    <row r="212" spans="1:9" x14ac:dyDescent="0.2">
      <c r="A212" s="23">
        <v>233</v>
      </c>
      <c r="B212" s="35">
        <v>43463.995312500003</v>
      </c>
      <c r="C212" s="35">
        <v>43464.492997685185</v>
      </c>
      <c r="D212" s="24">
        <f>IF(AND(Chamados[[#This Row],[Abertura]]&gt;0, Chamados[[#This Row],[Fechamento]]&gt;0, Chamados[[#This Row],[Fechamento]]&gt;Chamados[[#This Row],[Abertura]]), Chamados[[#This Row],[Fechamento]]-Chamados[[#This Row],[Abertura]], "")</f>
        <v>0.49768518518249039</v>
      </c>
      <c r="E2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2" s="26" t="s">
        <v>269</v>
      </c>
      <c r="G212" s="27">
        <v>431090194</v>
      </c>
      <c r="H212" s="26" t="s">
        <v>276</v>
      </c>
      <c r="I212" s="28" t="s">
        <v>185</v>
      </c>
    </row>
    <row r="213" spans="1:9" x14ac:dyDescent="0.2">
      <c r="A213" s="23">
        <v>234</v>
      </c>
      <c r="B213" s="35">
        <v>43464.058020833334</v>
      </c>
      <c r="C213" s="35">
        <v>43465.207511574074</v>
      </c>
      <c r="D213" s="24">
        <f>IF(AND(Chamados[[#This Row],[Abertura]]&gt;0, Chamados[[#This Row],[Fechamento]]&gt;0, Chamados[[#This Row],[Fechamento]]&gt;Chamados[[#This Row],[Abertura]]), Chamados[[#This Row],[Fechamento]]-Chamados[[#This Row],[Abertura]], "")</f>
        <v>1.1494907407395658</v>
      </c>
      <c r="E2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13" s="26" t="s">
        <v>16</v>
      </c>
      <c r="G213" s="27">
        <v>33300535</v>
      </c>
      <c r="H213" s="26" t="s">
        <v>277</v>
      </c>
      <c r="I213" s="28" t="s">
        <v>131</v>
      </c>
    </row>
    <row r="214" spans="1:9" x14ac:dyDescent="0.2">
      <c r="A214" s="23">
        <v>235</v>
      </c>
      <c r="B214" s="35">
        <v>43464.106979166667</v>
      </c>
      <c r="C214" s="35">
        <v>43465.92869212963</v>
      </c>
      <c r="D214" s="24">
        <f>IF(AND(Chamados[[#This Row],[Abertura]]&gt;0, Chamados[[#This Row],[Fechamento]]&gt;0, Chamados[[#This Row],[Fechamento]]&gt;Chamados[[#This Row],[Abertura]]), Chamados[[#This Row],[Fechamento]]-Chamados[[#This Row],[Abertura]], "")</f>
        <v>1.8217129629629198</v>
      </c>
      <c r="E2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14" s="26" t="s">
        <v>10</v>
      </c>
      <c r="G214" s="27">
        <v>406139147</v>
      </c>
      <c r="H214" s="26" t="s">
        <v>277</v>
      </c>
      <c r="I214" s="28" t="s">
        <v>81</v>
      </c>
    </row>
    <row r="215" spans="1:9" x14ac:dyDescent="0.2">
      <c r="A215" s="23">
        <v>236</v>
      </c>
      <c r="B215" s="35">
        <v>43466.313125000001</v>
      </c>
      <c r="C215" s="35">
        <v>43468.262418981481</v>
      </c>
      <c r="D215" s="24">
        <f>IF(AND(Chamados[[#This Row],[Abertura]]&gt;0, Chamados[[#This Row],[Fechamento]]&gt;0, Chamados[[#This Row],[Fechamento]]&gt;Chamados[[#This Row],[Abertura]]), Chamados[[#This Row],[Fechamento]]-Chamados[[#This Row],[Abertura]], "")</f>
        <v>1.9492939814808778</v>
      </c>
      <c r="E2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15" s="26" t="s">
        <v>20</v>
      </c>
      <c r="G215" s="27">
        <v>135978757</v>
      </c>
      <c r="H215" s="26" t="s">
        <v>270</v>
      </c>
      <c r="I215" s="28" t="s">
        <v>53</v>
      </c>
    </row>
    <row r="216" spans="1:9" x14ac:dyDescent="0.2">
      <c r="A216" s="23">
        <v>237</v>
      </c>
      <c r="B216" s="35">
        <v>43466.462442129632</v>
      </c>
      <c r="C216" s="35">
        <v>43467.40483796296</v>
      </c>
      <c r="D216" s="24">
        <f>IF(AND(Chamados[[#This Row],[Abertura]]&gt;0, Chamados[[#This Row],[Fechamento]]&gt;0, Chamados[[#This Row],[Fechamento]]&gt;Chamados[[#This Row],[Abertura]]), Chamados[[#This Row],[Fechamento]]-Chamados[[#This Row],[Abertura]], "")</f>
        <v>0.94239583332819166</v>
      </c>
      <c r="E2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6" s="26" t="s">
        <v>285</v>
      </c>
      <c r="G216" s="27">
        <v>127432650</v>
      </c>
      <c r="H216" s="26" t="s">
        <v>277</v>
      </c>
      <c r="I216" s="28" t="s">
        <v>55</v>
      </c>
    </row>
    <row r="217" spans="1:9" x14ac:dyDescent="0.2">
      <c r="A217" s="23">
        <v>238</v>
      </c>
      <c r="B217" s="35">
        <v>43466.627395833333</v>
      </c>
      <c r="C217" s="35">
        <v>43466.964108796295</v>
      </c>
      <c r="D217" s="24">
        <f>IF(AND(Chamados[[#This Row],[Abertura]]&gt;0, Chamados[[#This Row],[Fechamento]]&gt;0, Chamados[[#This Row],[Fechamento]]&gt;Chamados[[#This Row],[Abertura]]), Chamados[[#This Row],[Fechamento]]-Chamados[[#This Row],[Abertura]], "")</f>
        <v>0.33671296296233777</v>
      </c>
      <c r="E2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7" s="26" t="s">
        <v>269</v>
      </c>
      <c r="G217" s="27">
        <v>550979809</v>
      </c>
      <c r="H217" s="26" t="s">
        <v>270</v>
      </c>
      <c r="I217" s="28" t="s">
        <v>107</v>
      </c>
    </row>
    <row r="218" spans="1:9" x14ac:dyDescent="0.2">
      <c r="A218" s="23">
        <v>240</v>
      </c>
      <c r="B218" s="35">
        <v>43466.91814814815</v>
      </c>
      <c r="C218" s="35">
        <v>43467.536828703705</v>
      </c>
      <c r="D218" s="24">
        <f>IF(AND(Chamados[[#This Row],[Abertura]]&gt;0, Chamados[[#This Row],[Fechamento]]&gt;0, Chamados[[#This Row],[Fechamento]]&gt;Chamados[[#This Row],[Abertura]]), Chamados[[#This Row],[Fechamento]]-Chamados[[#This Row],[Abertura]], "")</f>
        <v>0.61868055555532919</v>
      </c>
      <c r="E2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8" s="26" t="s">
        <v>13</v>
      </c>
      <c r="G218" s="27">
        <v>241076606</v>
      </c>
      <c r="H218" s="26" t="s">
        <v>270</v>
      </c>
      <c r="I218" s="28" t="s">
        <v>59</v>
      </c>
    </row>
    <row r="219" spans="1:9" x14ac:dyDescent="0.2">
      <c r="A219" s="23">
        <v>241</v>
      </c>
      <c r="B219" s="35">
        <v>43467.457916666666</v>
      </c>
      <c r="C219" s="35">
        <v>43468.041516203702</v>
      </c>
      <c r="D219" s="24">
        <f>IF(AND(Chamados[[#This Row],[Abertura]]&gt;0, Chamados[[#This Row],[Fechamento]]&gt;0, Chamados[[#This Row],[Fechamento]]&gt;Chamados[[#This Row],[Abertura]]), Chamados[[#This Row],[Fechamento]]-Chamados[[#This Row],[Abertura]], "")</f>
        <v>0.58359953703620704</v>
      </c>
      <c r="E2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19" s="26" t="s">
        <v>18</v>
      </c>
      <c r="G219" s="27">
        <v>962188401</v>
      </c>
      <c r="H219" s="26" t="s">
        <v>276</v>
      </c>
      <c r="I219" s="28" t="s">
        <v>109</v>
      </c>
    </row>
    <row r="220" spans="1:9" x14ac:dyDescent="0.2">
      <c r="A220" s="23">
        <v>242</v>
      </c>
      <c r="B220" s="35">
        <v>43467.499398148146</v>
      </c>
      <c r="C220" s="35">
        <v>43468.313148148147</v>
      </c>
      <c r="D220" s="24">
        <f>IF(AND(Chamados[[#This Row],[Abertura]]&gt;0, Chamados[[#This Row],[Fechamento]]&gt;0, Chamados[[#This Row],[Fechamento]]&gt;Chamados[[#This Row],[Abertura]]), Chamados[[#This Row],[Fechamento]]-Chamados[[#This Row],[Abertura]], "")</f>
        <v>0.81375000000116415</v>
      </c>
      <c r="E2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0" s="26" t="s">
        <v>269</v>
      </c>
      <c r="G220" s="27">
        <v>37821693</v>
      </c>
      <c r="H220" s="26" t="s">
        <v>276</v>
      </c>
      <c r="I220" s="28" t="s">
        <v>166</v>
      </c>
    </row>
    <row r="221" spans="1:9" x14ac:dyDescent="0.2">
      <c r="A221" s="23">
        <v>243</v>
      </c>
      <c r="B221" s="35">
        <v>43467.937743055554</v>
      </c>
      <c r="C221" s="35">
        <v>43468.831238425926</v>
      </c>
      <c r="D221" s="24">
        <f>IF(AND(Chamados[[#This Row],[Abertura]]&gt;0, Chamados[[#This Row],[Fechamento]]&gt;0, Chamados[[#This Row],[Fechamento]]&gt;Chamados[[#This Row],[Abertura]]), Chamados[[#This Row],[Fechamento]]-Chamados[[#This Row],[Abertura]], "")</f>
        <v>0.89349537037196569</v>
      </c>
      <c r="E2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1" s="26" t="s">
        <v>13</v>
      </c>
      <c r="G221" s="27">
        <v>927337993</v>
      </c>
      <c r="H221" s="26" t="s">
        <v>276</v>
      </c>
      <c r="I221" s="28" t="s">
        <v>213</v>
      </c>
    </row>
    <row r="222" spans="1:9" x14ac:dyDescent="0.2">
      <c r="A222" s="23">
        <v>244</v>
      </c>
      <c r="B222" s="35">
        <v>43467.985810185186</v>
      </c>
      <c r="C222" s="35">
        <v>43468.407152777778</v>
      </c>
      <c r="D222" s="24">
        <f>IF(AND(Chamados[[#This Row],[Abertura]]&gt;0, Chamados[[#This Row],[Fechamento]]&gt;0, Chamados[[#This Row],[Fechamento]]&gt;Chamados[[#This Row],[Abertura]]), Chamados[[#This Row],[Fechamento]]-Chamados[[#This Row],[Abertura]], "")</f>
        <v>0.42134259259182727</v>
      </c>
      <c r="E2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2" s="26" t="s">
        <v>11</v>
      </c>
      <c r="G222" s="27">
        <v>516903110</v>
      </c>
      <c r="H222" s="26" t="s">
        <v>276</v>
      </c>
      <c r="I222" s="28" t="s">
        <v>71</v>
      </c>
    </row>
    <row r="223" spans="1:9" x14ac:dyDescent="0.2">
      <c r="A223" s="23">
        <v>245</v>
      </c>
      <c r="B223" s="35">
        <v>43469.093032407407</v>
      </c>
      <c r="C223" s="35">
        <v>43470.393634259257</v>
      </c>
      <c r="D223" s="24">
        <f>IF(AND(Chamados[[#This Row],[Abertura]]&gt;0, Chamados[[#This Row],[Fechamento]]&gt;0, Chamados[[#This Row],[Fechamento]]&gt;Chamados[[#This Row],[Abertura]]), Chamados[[#This Row],[Fechamento]]-Chamados[[#This Row],[Abertura]], "")</f>
        <v>1.3006018518499332</v>
      </c>
      <c r="E2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23" s="26" t="s">
        <v>285</v>
      </c>
      <c r="G223" s="27">
        <v>494187537</v>
      </c>
      <c r="H223" s="26" t="s">
        <v>270</v>
      </c>
      <c r="I223" s="28" t="s">
        <v>233</v>
      </c>
    </row>
    <row r="224" spans="1:9" x14ac:dyDescent="0.2">
      <c r="A224" s="23">
        <v>246</v>
      </c>
      <c r="B224" s="35">
        <v>43469.376666666663</v>
      </c>
      <c r="C224" s="35">
        <v>43471.097094907411</v>
      </c>
      <c r="D224" s="24">
        <f>IF(AND(Chamados[[#This Row],[Abertura]]&gt;0, Chamados[[#This Row],[Fechamento]]&gt;0, Chamados[[#This Row],[Fechamento]]&gt;Chamados[[#This Row],[Abertura]]), Chamados[[#This Row],[Fechamento]]-Chamados[[#This Row],[Abertura]], "")</f>
        <v>1.7204282407474238</v>
      </c>
      <c r="E2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24" s="26" t="s">
        <v>285</v>
      </c>
      <c r="G224" s="27">
        <v>584369917</v>
      </c>
      <c r="H224" s="26" t="s">
        <v>277</v>
      </c>
      <c r="I224" s="28" t="s">
        <v>39</v>
      </c>
    </row>
    <row r="225" spans="1:9" x14ac:dyDescent="0.2">
      <c r="A225" s="23">
        <v>247</v>
      </c>
      <c r="B225" s="35">
        <v>43469.3828125</v>
      </c>
      <c r="C225" s="35">
        <v>43470.131886574076</v>
      </c>
      <c r="D225" s="24">
        <f>IF(AND(Chamados[[#This Row],[Abertura]]&gt;0, Chamados[[#This Row],[Fechamento]]&gt;0, Chamados[[#This Row],[Fechamento]]&gt;Chamados[[#This Row],[Abertura]]), Chamados[[#This Row],[Fechamento]]-Chamados[[#This Row],[Abertura]], "")</f>
        <v>0.74907407407590654</v>
      </c>
      <c r="E2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5" s="26" t="s">
        <v>285</v>
      </c>
      <c r="G225" s="27">
        <v>505050074</v>
      </c>
      <c r="H225" s="26" t="s">
        <v>276</v>
      </c>
      <c r="I225" s="28" t="s">
        <v>244</v>
      </c>
    </row>
    <row r="226" spans="1:9" x14ac:dyDescent="0.2">
      <c r="A226" s="23">
        <v>248</v>
      </c>
      <c r="B226" s="35">
        <v>43470.500532407408</v>
      </c>
      <c r="C226" s="35">
        <v>43471.439942129633</v>
      </c>
      <c r="D226" s="24">
        <f>IF(AND(Chamados[[#This Row],[Abertura]]&gt;0, Chamados[[#This Row],[Fechamento]]&gt;0, Chamados[[#This Row],[Fechamento]]&gt;Chamados[[#This Row],[Abertura]]), Chamados[[#This Row],[Fechamento]]-Chamados[[#This Row],[Abertura]], "")</f>
        <v>0.93940972222480923</v>
      </c>
      <c r="E2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6" s="26" t="s">
        <v>269</v>
      </c>
      <c r="G226" s="27">
        <v>353633282</v>
      </c>
      <c r="H226" s="26" t="s">
        <v>270</v>
      </c>
      <c r="I226" s="28" t="s">
        <v>256</v>
      </c>
    </row>
    <row r="227" spans="1:9" x14ac:dyDescent="0.2">
      <c r="A227" s="23">
        <v>249</v>
      </c>
      <c r="B227" s="35">
        <v>43470.99318287037</v>
      </c>
      <c r="C227" s="35">
        <v>43471.359537037039</v>
      </c>
      <c r="D227" s="24">
        <f>IF(AND(Chamados[[#This Row],[Abertura]]&gt;0, Chamados[[#This Row],[Fechamento]]&gt;0, Chamados[[#This Row],[Fechamento]]&gt;Chamados[[#This Row],[Abertura]]), Chamados[[#This Row],[Fechamento]]-Chamados[[#This Row],[Abertura]], "")</f>
        <v>0.36635416666831588</v>
      </c>
      <c r="E2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7" s="26" t="s">
        <v>284</v>
      </c>
      <c r="G227" s="27">
        <v>448961565</v>
      </c>
      <c r="H227" s="26" t="s">
        <v>278</v>
      </c>
      <c r="I227" s="28" t="s">
        <v>65</v>
      </c>
    </row>
    <row r="228" spans="1:9" x14ac:dyDescent="0.2">
      <c r="A228" s="23">
        <v>250</v>
      </c>
      <c r="B228" s="35">
        <v>43471.842743055553</v>
      </c>
      <c r="C228" s="35">
        <v>43471.921770833331</v>
      </c>
      <c r="D228" s="24">
        <f>IF(AND(Chamados[[#This Row],[Abertura]]&gt;0, Chamados[[#This Row],[Fechamento]]&gt;0, Chamados[[#This Row],[Fechamento]]&gt;Chamados[[#This Row],[Abertura]]), Chamados[[#This Row],[Fechamento]]-Chamados[[#This Row],[Abertura]], "")</f>
        <v>7.9027777777810115E-2</v>
      </c>
      <c r="E2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28" s="26" t="s">
        <v>20</v>
      </c>
      <c r="G228" s="27">
        <v>102951306</v>
      </c>
      <c r="H228" s="26" t="s">
        <v>277</v>
      </c>
      <c r="I228" s="28" t="s">
        <v>33</v>
      </c>
    </row>
    <row r="229" spans="1:9" x14ac:dyDescent="0.2">
      <c r="A229" s="23">
        <v>251</v>
      </c>
      <c r="B229" s="35">
        <v>43471.844201388885</v>
      </c>
      <c r="C229" s="35">
        <v>43472.949699074074</v>
      </c>
      <c r="D229" s="24">
        <f>IF(AND(Chamados[[#This Row],[Abertura]]&gt;0, Chamados[[#This Row],[Fechamento]]&gt;0, Chamados[[#This Row],[Fechamento]]&gt;Chamados[[#This Row],[Abertura]]), Chamados[[#This Row],[Fechamento]]-Chamados[[#This Row],[Abertura]], "")</f>
        <v>1.1054976851883112</v>
      </c>
      <c r="E2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29" s="26" t="s">
        <v>9</v>
      </c>
      <c r="G229" s="27">
        <v>175788674</v>
      </c>
      <c r="H229" s="26" t="s">
        <v>277</v>
      </c>
      <c r="I229" s="28" t="s">
        <v>225</v>
      </c>
    </row>
    <row r="230" spans="1:9" x14ac:dyDescent="0.2">
      <c r="A230" s="23">
        <v>252</v>
      </c>
      <c r="B230" s="35">
        <v>43473.290034722224</v>
      </c>
      <c r="C230" s="35">
        <v>43473.458587962959</v>
      </c>
      <c r="D230" s="24">
        <f>IF(AND(Chamados[[#This Row],[Abertura]]&gt;0, Chamados[[#This Row],[Fechamento]]&gt;0, Chamados[[#This Row],[Fechamento]]&gt;Chamados[[#This Row],[Abertura]]), Chamados[[#This Row],[Fechamento]]-Chamados[[#This Row],[Abertura]], "")</f>
        <v>0.16855324073549127</v>
      </c>
      <c r="E2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0" s="26" t="s">
        <v>16</v>
      </c>
      <c r="G230" s="27">
        <v>58878085</v>
      </c>
      <c r="H230" s="26" t="s">
        <v>278</v>
      </c>
      <c r="I230" s="28" t="s">
        <v>169</v>
      </c>
    </row>
    <row r="231" spans="1:9" x14ac:dyDescent="0.2">
      <c r="A231" s="23">
        <v>254</v>
      </c>
      <c r="B231" s="35">
        <v>43474.665173611109</v>
      </c>
      <c r="C231" s="35">
        <v>43474.809201388889</v>
      </c>
      <c r="D231" s="24">
        <f>IF(AND(Chamados[[#This Row],[Abertura]]&gt;0, Chamados[[#This Row],[Fechamento]]&gt;0, Chamados[[#This Row],[Fechamento]]&gt;Chamados[[#This Row],[Abertura]]), Chamados[[#This Row],[Fechamento]]-Chamados[[#This Row],[Abertura]], "")</f>
        <v>0.14402777778013842</v>
      </c>
      <c r="E2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1" s="26" t="s">
        <v>17</v>
      </c>
      <c r="G231" s="27">
        <v>654925113</v>
      </c>
      <c r="H231" s="26" t="s">
        <v>276</v>
      </c>
      <c r="I231" s="28" t="s">
        <v>65</v>
      </c>
    </row>
    <row r="232" spans="1:9" x14ac:dyDescent="0.2">
      <c r="A232" s="23">
        <v>256</v>
      </c>
      <c r="B232" s="35">
        <v>43475.005960648145</v>
      </c>
      <c r="C232" s="35">
        <v>43476.594965277778</v>
      </c>
      <c r="D232" s="24">
        <f>IF(AND(Chamados[[#This Row],[Abertura]]&gt;0, Chamados[[#This Row],[Fechamento]]&gt;0, Chamados[[#This Row],[Fechamento]]&gt;Chamados[[#This Row],[Abertura]]), Chamados[[#This Row],[Fechamento]]-Chamados[[#This Row],[Abertura]], "")</f>
        <v>1.589004629633564</v>
      </c>
      <c r="E2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32" s="26" t="s">
        <v>18</v>
      </c>
      <c r="G232" s="27">
        <v>727515006</v>
      </c>
      <c r="H232" s="26" t="s">
        <v>277</v>
      </c>
      <c r="I232" s="28" t="s">
        <v>237</v>
      </c>
    </row>
    <row r="233" spans="1:9" x14ac:dyDescent="0.2">
      <c r="A233" s="23">
        <v>257</v>
      </c>
      <c r="B233" s="35">
        <v>43475.20144675926</v>
      </c>
      <c r="C233" s="35">
        <v>43477.106481481482</v>
      </c>
      <c r="D233" s="24">
        <f>IF(AND(Chamados[[#This Row],[Abertura]]&gt;0, Chamados[[#This Row],[Fechamento]]&gt;0, Chamados[[#This Row],[Fechamento]]&gt;Chamados[[#This Row],[Abertura]]), Chamados[[#This Row],[Fechamento]]-Chamados[[#This Row],[Abertura]], "")</f>
        <v>1.9050347222218988</v>
      </c>
      <c r="E2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33" s="26" t="s">
        <v>9</v>
      </c>
      <c r="G233" s="27">
        <v>194959213</v>
      </c>
      <c r="H233" s="26" t="s">
        <v>270</v>
      </c>
      <c r="I233" s="28" t="s">
        <v>56</v>
      </c>
    </row>
    <row r="234" spans="1:9" x14ac:dyDescent="0.2">
      <c r="A234" s="23">
        <v>258</v>
      </c>
      <c r="B234" s="35">
        <v>43476.178761574076</v>
      </c>
      <c r="C234" s="35">
        <v>43476.515208333331</v>
      </c>
      <c r="D234" s="24">
        <f>IF(AND(Chamados[[#This Row],[Abertura]]&gt;0, Chamados[[#This Row],[Fechamento]]&gt;0, Chamados[[#This Row],[Fechamento]]&gt;Chamados[[#This Row],[Abertura]]), Chamados[[#This Row],[Fechamento]]-Chamados[[#This Row],[Abertura]], "")</f>
        <v>0.33644675925461343</v>
      </c>
      <c r="E2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4" s="26" t="s">
        <v>13</v>
      </c>
      <c r="G234" s="27">
        <v>251554215</v>
      </c>
      <c r="H234" s="26" t="s">
        <v>276</v>
      </c>
      <c r="I234" s="28" t="s">
        <v>211</v>
      </c>
    </row>
    <row r="235" spans="1:9" x14ac:dyDescent="0.2">
      <c r="A235" s="23">
        <v>259</v>
      </c>
      <c r="B235" s="35">
        <v>43476.258784722224</v>
      </c>
      <c r="C235" s="35">
        <v>43476.443078703705</v>
      </c>
      <c r="D235" s="24">
        <f>IF(AND(Chamados[[#This Row],[Abertura]]&gt;0, Chamados[[#This Row],[Fechamento]]&gt;0, Chamados[[#This Row],[Fechamento]]&gt;Chamados[[#This Row],[Abertura]]), Chamados[[#This Row],[Fechamento]]-Chamados[[#This Row],[Abertura]], "")</f>
        <v>0.18429398148145992</v>
      </c>
      <c r="E2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5" s="26" t="s">
        <v>284</v>
      </c>
      <c r="G235" s="27">
        <v>879628467</v>
      </c>
      <c r="H235" s="26" t="s">
        <v>276</v>
      </c>
      <c r="I235" s="28" t="s">
        <v>241</v>
      </c>
    </row>
    <row r="236" spans="1:9" x14ac:dyDescent="0.2">
      <c r="A236" s="23">
        <v>260</v>
      </c>
      <c r="B236" s="35">
        <v>43476.528425925928</v>
      </c>
      <c r="C236" s="35">
        <v>43476.947511574072</v>
      </c>
      <c r="D236" s="24">
        <f>IF(AND(Chamados[[#This Row],[Abertura]]&gt;0, Chamados[[#This Row],[Fechamento]]&gt;0, Chamados[[#This Row],[Fechamento]]&gt;Chamados[[#This Row],[Abertura]]), Chamados[[#This Row],[Fechamento]]-Chamados[[#This Row],[Abertura]], "")</f>
        <v>0.419085648143664</v>
      </c>
      <c r="E2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6" s="26" t="s">
        <v>13</v>
      </c>
      <c r="G236" s="27">
        <v>979424790</v>
      </c>
      <c r="H236" s="26" t="s">
        <v>276</v>
      </c>
      <c r="I236" s="28" t="s">
        <v>27</v>
      </c>
    </row>
    <row r="237" spans="1:9" x14ac:dyDescent="0.2">
      <c r="A237" s="23">
        <v>261</v>
      </c>
      <c r="B237" s="35">
        <v>43478.029374999998</v>
      </c>
      <c r="C237" s="35">
        <v>43478.111064814817</v>
      </c>
      <c r="D237" s="24">
        <f>IF(AND(Chamados[[#This Row],[Abertura]]&gt;0, Chamados[[#This Row],[Fechamento]]&gt;0, Chamados[[#This Row],[Fechamento]]&gt;Chamados[[#This Row],[Abertura]]), Chamados[[#This Row],[Fechamento]]-Chamados[[#This Row],[Abertura]], "")</f>
        <v>8.1689814818673767E-2</v>
      </c>
      <c r="E2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7" s="26" t="s">
        <v>285</v>
      </c>
      <c r="G237" s="27">
        <v>731518946</v>
      </c>
      <c r="H237" s="26" t="s">
        <v>277</v>
      </c>
      <c r="I237" s="28" t="s">
        <v>111</v>
      </c>
    </row>
    <row r="238" spans="1:9" x14ac:dyDescent="0.2">
      <c r="A238" s="23">
        <v>262</v>
      </c>
      <c r="B238" s="35">
        <v>43478.536666666667</v>
      </c>
      <c r="C238" s="35">
        <v>43480.52752314815</v>
      </c>
      <c r="D238" s="24">
        <f>IF(AND(Chamados[[#This Row],[Abertura]]&gt;0, Chamados[[#This Row],[Fechamento]]&gt;0, Chamados[[#This Row],[Fechamento]]&gt;Chamados[[#This Row],[Abertura]]), Chamados[[#This Row],[Fechamento]]-Chamados[[#This Row],[Abertura]], "")</f>
        <v>1.9908564814832062</v>
      </c>
      <c r="E2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38" s="26" t="s">
        <v>9</v>
      </c>
      <c r="G238" s="27">
        <v>137094256</v>
      </c>
      <c r="H238" s="26" t="s">
        <v>270</v>
      </c>
      <c r="I238" s="28" t="s">
        <v>202</v>
      </c>
    </row>
    <row r="239" spans="1:9" x14ac:dyDescent="0.2">
      <c r="A239" s="23">
        <v>263</v>
      </c>
      <c r="B239" s="35">
        <v>43479.043032407404</v>
      </c>
      <c r="C239" s="35">
        <v>43479.951620370368</v>
      </c>
      <c r="D239" s="24">
        <f>IF(AND(Chamados[[#This Row],[Abertura]]&gt;0, Chamados[[#This Row],[Fechamento]]&gt;0, Chamados[[#This Row],[Fechamento]]&gt;Chamados[[#This Row],[Abertura]]), Chamados[[#This Row],[Fechamento]]-Chamados[[#This Row],[Abertura]], "")</f>
        <v>0.90858796296379296</v>
      </c>
      <c r="E2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39" s="26" t="s">
        <v>285</v>
      </c>
      <c r="G239" s="27">
        <v>32030041</v>
      </c>
      <c r="H239" s="26" t="s">
        <v>276</v>
      </c>
      <c r="I239" s="28" t="s">
        <v>138</v>
      </c>
    </row>
    <row r="240" spans="1:9" x14ac:dyDescent="0.2">
      <c r="A240" s="23">
        <v>264</v>
      </c>
      <c r="B240" s="35">
        <v>43479.815879629627</v>
      </c>
      <c r="C240" s="35">
        <v>43481.287233796298</v>
      </c>
      <c r="D240" s="24">
        <f>IF(AND(Chamados[[#This Row],[Abertura]]&gt;0, Chamados[[#This Row],[Fechamento]]&gt;0, Chamados[[#This Row],[Fechamento]]&gt;Chamados[[#This Row],[Abertura]]), Chamados[[#This Row],[Fechamento]]-Chamados[[#This Row],[Abertura]], "")</f>
        <v>1.4713541666715173</v>
      </c>
      <c r="E2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40" s="26" t="s">
        <v>20</v>
      </c>
      <c r="G240" s="27">
        <v>781341236</v>
      </c>
      <c r="H240" s="26" t="s">
        <v>270</v>
      </c>
      <c r="I240" s="28" t="s">
        <v>265</v>
      </c>
    </row>
    <row r="241" spans="1:9" x14ac:dyDescent="0.2">
      <c r="A241" s="23">
        <v>265</v>
      </c>
      <c r="B241" s="35">
        <v>43480.081608796296</v>
      </c>
      <c r="C241" s="35">
        <v>43481.288159722222</v>
      </c>
      <c r="D241" s="24">
        <f>IF(AND(Chamados[[#This Row],[Abertura]]&gt;0, Chamados[[#This Row],[Fechamento]]&gt;0, Chamados[[#This Row],[Fechamento]]&gt;Chamados[[#This Row],[Abertura]]), Chamados[[#This Row],[Fechamento]]-Chamados[[#This Row],[Abertura]], "")</f>
        <v>1.2065509259264218</v>
      </c>
      <c r="E2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41" s="26" t="s">
        <v>8</v>
      </c>
      <c r="G241" s="27">
        <v>830914032</v>
      </c>
      <c r="H241" s="26" t="s">
        <v>277</v>
      </c>
      <c r="I241" s="28" t="s">
        <v>254</v>
      </c>
    </row>
    <row r="242" spans="1:9" x14ac:dyDescent="0.2">
      <c r="A242" s="23">
        <v>266</v>
      </c>
      <c r="B242" s="35">
        <v>43481.317673611113</v>
      </c>
      <c r="C242" s="35">
        <v>43482.256793981483</v>
      </c>
      <c r="D242" s="24">
        <f>IF(AND(Chamados[[#This Row],[Abertura]]&gt;0, Chamados[[#This Row],[Fechamento]]&gt;0, Chamados[[#This Row],[Fechamento]]&gt;Chamados[[#This Row],[Abertura]]), Chamados[[#This Row],[Fechamento]]-Chamados[[#This Row],[Abertura]], "")</f>
        <v>0.93912037037080154</v>
      </c>
      <c r="E2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2" s="26" t="s">
        <v>16</v>
      </c>
      <c r="G242" s="27">
        <v>72767050</v>
      </c>
      <c r="H242" s="26" t="s">
        <v>276</v>
      </c>
      <c r="I242" s="28" t="s">
        <v>100</v>
      </c>
    </row>
    <row r="243" spans="1:9" x14ac:dyDescent="0.2">
      <c r="A243" s="23">
        <v>267</v>
      </c>
      <c r="B243" s="35">
        <v>43481.406585648147</v>
      </c>
      <c r="C243" s="35">
        <v>43482.707268518519</v>
      </c>
      <c r="D243" s="24">
        <f>IF(AND(Chamados[[#This Row],[Abertura]]&gt;0, Chamados[[#This Row],[Fechamento]]&gt;0, Chamados[[#This Row],[Fechamento]]&gt;Chamados[[#This Row],[Abertura]]), Chamados[[#This Row],[Fechamento]]-Chamados[[#This Row],[Abertura]], "")</f>
        <v>1.3006828703728388</v>
      </c>
      <c r="E2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43" s="26" t="s">
        <v>9</v>
      </c>
      <c r="G243" s="27">
        <v>866987837</v>
      </c>
      <c r="H243" s="26" t="s">
        <v>277</v>
      </c>
      <c r="I243" s="28" t="s">
        <v>50</v>
      </c>
    </row>
    <row r="244" spans="1:9" x14ac:dyDescent="0.2">
      <c r="A244" s="23">
        <v>268</v>
      </c>
      <c r="B244" s="35">
        <v>43482.706805555557</v>
      </c>
      <c r="C244" s="35">
        <v>43482.867175925923</v>
      </c>
      <c r="D244" s="24">
        <f>IF(AND(Chamados[[#This Row],[Abertura]]&gt;0, Chamados[[#This Row],[Fechamento]]&gt;0, Chamados[[#This Row],[Fechamento]]&gt;Chamados[[#This Row],[Abertura]]), Chamados[[#This Row],[Fechamento]]-Chamados[[#This Row],[Abertura]], "")</f>
        <v>0.16037037036585389</v>
      </c>
      <c r="E2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4" s="26" t="s">
        <v>17</v>
      </c>
      <c r="G244" s="27">
        <v>249309521</v>
      </c>
      <c r="H244" s="26" t="s">
        <v>270</v>
      </c>
      <c r="I244" s="28" t="s">
        <v>176</v>
      </c>
    </row>
    <row r="245" spans="1:9" x14ac:dyDescent="0.2">
      <c r="A245" s="23">
        <v>269</v>
      </c>
      <c r="B245" s="35">
        <v>43482.798217592594</v>
      </c>
      <c r="C245" s="35">
        <v>43483.394803240742</v>
      </c>
      <c r="D245" s="24">
        <f>IF(AND(Chamados[[#This Row],[Abertura]]&gt;0, Chamados[[#This Row],[Fechamento]]&gt;0, Chamados[[#This Row],[Fechamento]]&gt;Chamados[[#This Row],[Abertura]]), Chamados[[#This Row],[Fechamento]]-Chamados[[#This Row],[Abertura]], "")</f>
        <v>0.59658564814890269</v>
      </c>
      <c r="E2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5" s="26" t="s">
        <v>12</v>
      </c>
      <c r="G245" s="27">
        <v>315613099</v>
      </c>
      <c r="H245" s="26" t="s">
        <v>276</v>
      </c>
      <c r="I245" s="28" t="s">
        <v>267</v>
      </c>
    </row>
    <row r="246" spans="1:9" x14ac:dyDescent="0.2">
      <c r="A246" s="23">
        <v>270</v>
      </c>
      <c r="B246" s="35">
        <v>43483.206053240741</v>
      </c>
      <c r="C246" s="35">
        <v>43483.745740740742</v>
      </c>
      <c r="D246" s="24">
        <f>IF(AND(Chamados[[#This Row],[Abertura]]&gt;0, Chamados[[#This Row],[Fechamento]]&gt;0, Chamados[[#This Row],[Fechamento]]&gt;Chamados[[#This Row],[Abertura]]), Chamados[[#This Row],[Fechamento]]-Chamados[[#This Row],[Abertura]], "")</f>
        <v>0.53968750000058208</v>
      </c>
      <c r="E2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6" s="26" t="s">
        <v>9</v>
      </c>
      <c r="G246" s="27">
        <v>794229484</v>
      </c>
      <c r="H246" s="26" t="s">
        <v>276</v>
      </c>
      <c r="I246" s="28" t="s">
        <v>188</v>
      </c>
    </row>
    <row r="247" spans="1:9" x14ac:dyDescent="0.2">
      <c r="A247" s="23">
        <v>271</v>
      </c>
      <c r="B247" s="35">
        <v>43483.743773148148</v>
      </c>
      <c r="C247" s="35">
        <v>43485.283530092594</v>
      </c>
      <c r="D247" s="24">
        <f>IF(AND(Chamados[[#This Row],[Abertura]]&gt;0, Chamados[[#This Row],[Fechamento]]&gt;0, Chamados[[#This Row],[Fechamento]]&gt;Chamados[[#This Row],[Abertura]]), Chamados[[#This Row],[Fechamento]]-Chamados[[#This Row],[Abertura]], "")</f>
        <v>1.5397569444467081</v>
      </c>
      <c r="E2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47" s="26" t="s">
        <v>284</v>
      </c>
      <c r="G247" s="27">
        <v>329181095</v>
      </c>
      <c r="H247" s="26" t="s">
        <v>277</v>
      </c>
      <c r="I247" s="28" t="s">
        <v>104</v>
      </c>
    </row>
    <row r="248" spans="1:9" x14ac:dyDescent="0.2">
      <c r="A248" s="23">
        <v>273</v>
      </c>
      <c r="B248" s="35">
        <v>43485.387604166666</v>
      </c>
      <c r="C248" s="35">
        <v>43485.880324074074</v>
      </c>
      <c r="D248" s="24">
        <f>IF(AND(Chamados[[#This Row],[Abertura]]&gt;0, Chamados[[#This Row],[Fechamento]]&gt;0, Chamados[[#This Row],[Fechamento]]&gt;Chamados[[#This Row],[Abertura]]), Chamados[[#This Row],[Fechamento]]-Chamados[[#This Row],[Abertura]], "")</f>
        <v>0.49271990740817273</v>
      </c>
      <c r="E2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8" s="26" t="s">
        <v>14</v>
      </c>
      <c r="G248" s="27">
        <v>74720441</v>
      </c>
      <c r="H248" s="26" t="s">
        <v>270</v>
      </c>
      <c r="I248" s="28" t="s">
        <v>230</v>
      </c>
    </row>
    <row r="249" spans="1:9" x14ac:dyDescent="0.2">
      <c r="A249" s="23">
        <v>274</v>
      </c>
      <c r="B249" s="35">
        <v>43486.004189814812</v>
      </c>
      <c r="C249" s="35">
        <v>43486.435810185183</v>
      </c>
      <c r="D249" s="24">
        <f>IF(AND(Chamados[[#This Row],[Abertura]]&gt;0, Chamados[[#This Row],[Fechamento]]&gt;0, Chamados[[#This Row],[Fechamento]]&gt;Chamados[[#This Row],[Abertura]]), Chamados[[#This Row],[Fechamento]]-Chamados[[#This Row],[Abertura]], "")</f>
        <v>0.43162037037109258</v>
      </c>
      <c r="E2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49" s="26" t="s">
        <v>18</v>
      </c>
      <c r="G249" s="27">
        <v>750389862</v>
      </c>
      <c r="H249" s="26" t="s">
        <v>276</v>
      </c>
      <c r="I249" s="28" t="s">
        <v>168</v>
      </c>
    </row>
    <row r="250" spans="1:9" x14ac:dyDescent="0.2">
      <c r="A250" s="23">
        <v>275</v>
      </c>
      <c r="B250" s="35">
        <v>43487.026747685188</v>
      </c>
      <c r="C250" s="35">
        <v>43487.500960648147</v>
      </c>
      <c r="D250" s="24">
        <f>IF(AND(Chamados[[#This Row],[Abertura]]&gt;0, Chamados[[#This Row],[Fechamento]]&gt;0, Chamados[[#This Row],[Fechamento]]&gt;Chamados[[#This Row],[Abertura]]), Chamados[[#This Row],[Fechamento]]-Chamados[[#This Row],[Abertura]], "")</f>
        <v>0.47421296295942739</v>
      </c>
      <c r="E2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0" s="26" t="s">
        <v>16</v>
      </c>
      <c r="G250" s="27">
        <v>563606569</v>
      </c>
      <c r="H250" s="26" t="s">
        <v>277</v>
      </c>
      <c r="I250" s="28" t="s">
        <v>46</v>
      </c>
    </row>
    <row r="251" spans="1:9" x14ac:dyDescent="0.2">
      <c r="A251" s="23">
        <v>277</v>
      </c>
      <c r="B251" s="35">
        <v>43488.360555555555</v>
      </c>
      <c r="C251" s="35">
        <v>43489.367291666669</v>
      </c>
      <c r="D251" s="24">
        <f>IF(AND(Chamados[[#This Row],[Abertura]]&gt;0, Chamados[[#This Row],[Fechamento]]&gt;0, Chamados[[#This Row],[Fechamento]]&gt;Chamados[[#This Row],[Abertura]]), Chamados[[#This Row],[Fechamento]]-Chamados[[#This Row],[Abertura]], "")</f>
        <v>1.0067361111141508</v>
      </c>
      <c r="E2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51" s="26" t="s">
        <v>16</v>
      </c>
      <c r="G251" s="27">
        <v>713960700</v>
      </c>
      <c r="H251" s="26" t="s">
        <v>277</v>
      </c>
      <c r="I251" s="28" t="s">
        <v>32</v>
      </c>
    </row>
    <row r="252" spans="1:9" x14ac:dyDescent="0.2">
      <c r="A252" s="29">
        <v>278</v>
      </c>
      <c r="B252" s="36">
        <v>43488.551087962966</v>
      </c>
      <c r="C252" s="36">
        <v>43489.79855324074</v>
      </c>
      <c r="D252" s="30">
        <f>IF(AND(Chamados[[#This Row],[Abertura]]&gt;0, Chamados[[#This Row],[Fechamento]]&gt;0, Chamados[[#This Row],[Fechamento]]&gt;Chamados[[#This Row],[Abertura]]), Chamados[[#This Row],[Fechamento]]-Chamados[[#This Row],[Abertura]], "")</f>
        <v>1.2474652777746087</v>
      </c>
      <c r="E252" s="31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52" s="32" t="s">
        <v>15</v>
      </c>
      <c r="G252" s="33">
        <v>982580080</v>
      </c>
      <c r="H252" s="32" t="s">
        <v>277</v>
      </c>
      <c r="I252" s="34" t="s">
        <v>186</v>
      </c>
    </row>
    <row r="253" spans="1:9" x14ac:dyDescent="0.2">
      <c r="A253" s="23">
        <v>279</v>
      </c>
      <c r="B253" s="35">
        <v>43489.386006944442</v>
      </c>
      <c r="C253" s="35">
        <v>43489.674571759257</v>
      </c>
      <c r="D253" s="24">
        <f>IF(AND(Chamados[[#This Row],[Abertura]]&gt;0, Chamados[[#This Row],[Fechamento]]&gt;0, Chamados[[#This Row],[Fechamento]]&gt;Chamados[[#This Row],[Abertura]]), Chamados[[#This Row],[Fechamento]]-Chamados[[#This Row],[Abertura]], "")</f>
        <v>0.28856481481489027</v>
      </c>
      <c r="E2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3" s="26" t="s">
        <v>11</v>
      </c>
      <c r="G253" s="27">
        <v>423256110</v>
      </c>
      <c r="H253" s="26" t="s">
        <v>278</v>
      </c>
      <c r="I253" s="28" t="s">
        <v>257</v>
      </c>
    </row>
    <row r="254" spans="1:9" x14ac:dyDescent="0.2">
      <c r="A254" s="23">
        <v>280</v>
      </c>
      <c r="B254" s="35">
        <v>43491.267766203702</v>
      </c>
      <c r="C254" s="35">
        <v>43492.971666666665</v>
      </c>
      <c r="D254" s="24">
        <f>IF(AND(Chamados[[#This Row],[Abertura]]&gt;0, Chamados[[#This Row],[Fechamento]]&gt;0, Chamados[[#This Row],[Fechamento]]&gt;Chamados[[#This Row],[Abertura]]), Chamados[[#This Row],[Fechamento]]-Chamados[[#This Row],[Abertura]], "")</f>
        <v>1.7039004629623378</v>
      </c>
      <c r="E2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54" s="26" t="s">
        <v>13</v>
      </c>
      <c r="G254" s="27">
        <v>574315739</v>
      </c>
      <c r="H254" s="26" t="s">
        <v>270</v>
      </c>
      <c r="I254" s="28" t="s">
        <v>266</v>
      </c>
    </row>
    <row r="255" spans="1:9" x14ac:dyDescent="0.2">
      <c r="A255" s="23">
        <v>281</v>
      </c>
      <c r="B255" s="35">
        <v>43491.837199074071</v>
      </c>
      <c r="C255" s="35">
        <v>43492.809386574074</v>
      </c>
      <c r="D255" s="24">
        <f>IF(AND(Chamados[[#This Row],[Abertura]]&gt;0, Chamados[[#This Row],[Fechamento]]&gt;0, Chamados[[#This Row],[Fechamento]]&gt;Chamados[[#This Row],[Abertura]]), Chamados[[#This Row],[Fechamento]]-Chamados[[#This Row],[Abertura]], "")</f>
        <v>0.97218750000320142</v>
      </c>
      <c r="E2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5" s="26" t="s">
        <v>11</v>
      </c>
      <c r="G255" s="27">
        <v>569054176</v>
      </c>
      <c r="H255" s="26" t="s">
        <v>270</v>
      </c>
      <c r="I255" s="28" t="s">
        <v>223</v>
      </c>
    </row>
    <row r="256" spans="1:9" x14ac:dyDescent="0.2">
      <c r="A256" s="23">
        <v>282</v>
      </c>
      <c r="B256" s="35">
        <v>43492.464849537035</v>
      </c>
      <c r="C256" s="35">
        <v>43492.490347222221</v>
      </c>
      <c r="D256" s="24">
        <f>IF(AND(Chamados[[#This Row],[Abertura]]&gt;0, Chamados[[#This Row],[Fechamento]]&gt;0, Chamados[[#This Row],[Fechamento]]&gt;Chamados[[#This Row],[Abertura]]), Chamados[[#This Row],[Fechamento]]-Chamados[[#This Row],[Abertura]], "")</f>
        <v>2.5497685186564922E-2</v>
      </c>
      <c r="E2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6" s="26" t="s">
        <v>21</v>
      </c>
      <c r="G256" s="27">
        <v>410747173</v>
      </c>
      <c r="H256" s="26" t="s">
        <v>276</v>
      </c>
      <c r="I256" s="28" t="s">
        <v>57</v>
      </c>
    </row>
    <row r="257" spans="1:9" x14ac:dyDescent="0.2">
      <c r="A257" s="23">
        <v>283</v>
      </c>
      <c r="B257" s="35">
        <v>43492.631921296299</v>
      </c>
      <c r="C257" s="35">
        <v>43493.377453703702</v>
      </c>
      <c r="D257" s="24">
        <f>IF(AND(Chamados[[#This Row],[Abertura]]&gt;0, Chamados[[#This Row],[Fechamento]]&gt;0, Chamados[[#This Row],[Fechamento]]&gt;Chamados[[#This Row],[Abertura]]), Chamados[[#This Row],[Fechamento]]-Chamados[[#This Row],[Abertura]], "")</f>
        <v>0.74553240740351612</v>
      </c>
      <c r="E2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7" s="26" t="s">
        <v>269</v>
      </c>
      <c r="G257" s="27">
        <v>865091264</v>
      </c>
      <c r="H257" s="26" t="s">
        <v>270</v>
      </c>
      <c r="I257" s="28" t="s">
        <v>41</v>
      </c>
    </row>
    <row r="258" spans="1:9" x14ac:dyDescent="0.2">
      <c r="A258" s="23">
        <v>284</v>
      </c>
      <c r="B258" s="35">
        <v>43493.192013888889</v>
      </c>
      <c r="C258" s="35">
        <v>43494.76053240741</v>
      </c>
      <c r="D258" s="24">
        <f>IF(AND(Chamados[[#This Row],[Abertura]]&gt;0, Chamados[[#This Row],[Fechamento]]&gt;0, Chamados[[#This Row],[Fechamento]]&gt;Chamados[[#This Row],[Abertura]]), Chamados[[#This Row],[Fechamento]]-Chamados[[#This Row],[Abertura]], "")</f>
        <v>1.5685185185211594</v>
      </c>
      <c r="E2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58" s="26" t="s">
        <v>285</v>
      </c>
      <c r="G258" s="27">
        <v>188825314</v>
      </c>
      <c r="H258" s="26" t="s">
        <v>270</v>
      </c>
      <c r="I258" s="28" t="s">
        <v>83</v>
      </c>
    </row>
    <row r="259" spans="1:9" x14ac:dyDescent="0.2">
      <c r="A259" s="23">
        <v>285</v>
      </c>
      <c r="B259" s="35">
        <v>43493.462835648148</v>
      </c>
      <c r="C259" s="35">
        <v>43494.238946759258</v>
      </c>
      <c r="D259" s="24">
        <f>IF(AND(Chamados[[#This Row],[Abertura]]&gt;0, Chamados[[#This Row],[Fechamento]]&gt;0, Chamados[[#This Row],[Fechamento]]&gt;Chamados[[#This Row],[Abertura]]), Chamados[[#This Row],[Fechamento]]-Chamados[[#This Row],[Abertura]], "")</f>
        <v>0.77611111111036735</v>
      </c>
      <c r="E2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59" s="26" t="s">
        <v>8</v>
      </c>
      <c r="G259" s="27">
        <v>407116479</v>
      </c>
      <c r="H259" s="26" t="s">
        <v>276</v>
      </c>
      <c r="I259" s="28" t="s">
        <v>193</v>
      </c>
    </row>
    <row r="260" spans="1:9" x14ac:dyDescent="0.2">
      <c r="A260" s="23">
        <v>286</v>
      </c>
      <c r="B260" s="35">
        <v>43494.070335648146</v>
      </c>
      <c r="C260" s="35">
        <v>43494.665636574071</v>
      </c>
      <c r="D260" s="24">
        <f>IF(AND(Chamados[[#This Row],[Abertura]]&gt;0, Chamados[[#This Row],[Fechamento]]&gt;0, Chamados[[#This Row],[Fechamento]]&gt;Chamados[[#This Row],[Abertura]]), Chamados[[#This Row],[Fechamento]]-Chamados[[#This Row],[Abertura]], "")</f>
        <v>0.59530092592467554</v>
      </c>
      <c r="E2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0" s="26" t="s">
        <v>21</v>
      </c>
      <c r="G260" s="27">
        <v>255500342</v>
      </c>
      <c r="H260" s="26" t="s">
        <v>276</v>
      </c>
      <c r="I260" s="28" t="s">
        <v>34</v>
      </c>
    </row>
    <row r="261" spans="1:9" x14ac:dyDescent="0.2">
      <c r="A261" s="23">
        <v>287</v>
      </c>
      <c r="B261" s="35">
        <v>43494.499988425923</v>
      </c>
      <c r="C261" s="35">
        <v>43495.371157407404</v>
      </c>
      <c r="D261" s="24">
        <f>IF(AND(Chamados[[#This Row],[Abertura]]&gt;0, Chamados[[#This Row],[Fechamento]]&gt;0, Chamados[[#This Row],[Fechamento]]&gt;Chamados[[#This Row],[Abertura]]), Chamados[[#This Row],[Fechamento]]-Chamados[[#This Row],[Abertura]], "")</f>
        <v>0.87116898148087785</v>
      </c>
      <c r="E2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1" s="26" t="s">
        <v>20</v>
      </c>
      <c r="G261" s="27">
        <v>883421324</v>
      </c>
      <c r="H261" s="26" t="s">
        <v>278</v>
      </c>
      <c r="I261" s="28" t="s">
        <v>100</v>
      </c>
    </row>
    <row r="262" spans="1:9" x14ac:dyDescent="0.2">
      <c r="A262" s="23">
        <v>288</v>
      </c>
      <c r="B262" s="35">
        <v>43494.848067129627</v>
      </c>
      <c r="C262" s="35">
        <v>43496.636701388888</v>
      </c>
      <c r="D262" s="24">
        <f>IF(AND(Chamados[[#This Row],[Abertura]]&gt;0, Chamados[[#This Row],[Fechamento]]&gt;0, Chamados[[#This Row],[Fechamento]]&gt;Chamados[[#This Row],[Abertura]]), Chamados[[#This Row],[Fechamento]]-Chamados[[#This Row],[Abertura]], "")</f>
        <v>1.7886342592610163</v>
      </c>
      <c r="E2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62" s="26" t="s">
        <v>285</v>
      </c>
      <c r="G262" s="27">
        <v>422405878</v>
      </c>
      <c r="H262" s="26" t="s">
        <v>270</v>
      </c>
      <c r="I262" s="28" t="s">
        <v>190</v>
      </c>
    </row>
    <row r="263" spans="1:9" x14ac:dyDescent="0.2">
      <c r="A263" s="23">
        <v>289</v>
      </c>
      <c r="B263" s="35">
        <v>43495.079085648147</v>
      </c>
      <c r="C263" s="35">
        <v>43496.196817129632</v>
      </c>
      <c r="D263" s="24">
        <f>IF(AND(Chamados[[#This Row],[Abertura]]&gt;0, Chamados[[#This Row],[Fechamento]]&gt;0, Chamados[[#This Row],[Fechamento]]&gt;Chamados[[#This Row],[Abertura]]), Chamados[[#This Row],[Fechamento]]-Chamados[[#This Row],[Abertura]], "")</f>
        <v>1.1177314814849524</v>
      </c>
      <c r="E2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63" s="26" t="s">
        <v>20</v>
      </c>
      <c r="G263" s="27">
        <v>432043022</v>
      </c>
      <c r="H263" s="26" t="s">
        <v>277</v>
      </c>
      <c r="I263" s="28" t="s">
        <v>216</v>
      </c>
    </row>
    <row r="264" spans="1:9" x14ac:dyDescent="0.2">
      <c r="A264" s="23">
        <v>290</v>
      </c>
      <c r="B264" s="35">
        <v>43497.351099537038</v>
      </c>
      <c r="C264" s="35">
        <v>43498.091469907406</v>
      </c>
      <c r="D264" s="24">
        <f>IF(AND(Chamados[[#This Row],[Abertura]]&gt;0, Chamados[[#This Row],[Fechamento]]&gt;0, Chamados[[#This Row],[Fechamento]]&gt;Chamados[[#This Row],[Abertura]]), Chamados[[#This Row],[Fechamento]]-Chamados[[#This Row],[Abertura]], "")</f>
        <v>0.74037037036760012</v>
      </c>
      <c r="E2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4" s="26" t="s">
        <v>18</v>
      </c>
      <c r="G264" s="27">
        <v>124740640</v>
      </c>
      <c r="H264" s="26" t="s">
        <v>276</v>
      </c>
      <c r="I264" s="28" t="s">
        <v>216</v>
      </c>
    </row>
    <row r="265" spans="1:9" x14ac:dyDescent="0.2">
      <c r="A265" s="23">
        <v>291</v>
      </c>
      <c r="B265" s="35">
        <v>43497.589328703703</v>
      </c>
      <c r="C265" s="35">
        <v>43498.445289351854</v>
      </c>
      <c r="D265" s="24">
        <f>IF(AND(Chamados[[#This Row],[Abertura]]&gt;0, Chamados[[#This Row],[Fechamento]]&gt;0, Chamados[[#This Row],[Fechamento]]&gt;Chamados[[#This Row],[Abertura]]), Chamados[[#This Row],[Fechamento]]-Chamados[[#This Row],[Abertura]], "")</f>
        <v>0.85596064815035788</v>
      </c>
      <c r="E2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5" s="26" t="s">
        <v>269</v>
      </c>
      <c r="G265" s="27">
        <v>541050093</v>
      </c>
      <c r="H265" s="26" t="s">
        <v>278</v>
      </c>
      <c r="I265" s="28" t="s">
        <v>54</v>
      </c>
    </row>
    <row r="266" spans="1:9" x14ac:dyDescent="0.2">
      <c r="A266" s="23">
        <v>292</v>
      </c>
      <c r="B266" s="35">
        <v>43497.881203703706</v>
      </c>
      <c r="C266" s="35">
        <v>43499.806979166664</v>
      </c>
      <c r="D266" s="24">
        <f>IF(AND(Chamados[[#This Row],[Abertura]]&gt;0, Chamados[[#This Row],[Fechamento]]&gt;0, Chamados[[#This Row],[Fechamento]]&gt;Chamados[[#This Row],[Abertura]]), Chamados[[#This Row],[Fechamento]]-Chamados[[#This Row],[Abertura]], "")</f>
        <v>1.9257754629579722</v>
      </c>
      <c r="E2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66" s="26" t="s">
        <v>14</v>
      </c>
      <c r="G266" s="27">
        <v>640092942</v>
      </c>
      <c r="H266" s="26" t="s">
        <v>277</v>
      </c>
      <c r="I266" s="28" t="s">
        <v>220</v>
      </c>
    </row>
    <row r="267" spans="1:9" x14ac:dyDescent="0.2">
      <c r="A267" s="23">
        <v>293</v>
      </c>
      <c r="B267" s="35">
        <v>43498.553935185184</v>
      </c>
      <c r="C267" s="35">
        <v>43499.426805555559</v>
      </c>
      <c r="D267" s="24">
        <f>IF(AND(Chamados[[#This Row],[Abertura]]&gt;0, Chamados[[#This Row],[Fechamento]]&gt;0, Chamados[[#This Row],[Fechamento]]&gt;Chamados[[#This Row],[Abertura]]), Chamados[[#This Row],[Fechamento]]-Chamados[[#This Row],[Abertura]], "")</f>
        <v>0.87287037037458504</v>
      </c>
      <c r="E2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7" s="26" t="s">
        <v>17</v>
      </c>
      <c r="G267" s="27">
        <v>10041820</v>
      </c>
      <c r="H267" s="26" t="s">
        <v>276</v>
      </c>
      <c r="I267" s="28" t="s">
        <v>205</v>
      </c>
    </row>
    <row r="268" spans="1:9" x14ac:dyDescent="0.2">
      <c r="A268" s="23">
        <v>294</v>
      </c>
      <c r="B268" s="35">
        <v>43498.798206018517</v>
      </c>
      <c r="C268" s="35">
        <v>43500.436111111114</v>
      </c>
      <c r="D268" s="24">
        <f>IF(AND(Chamados[[#This Row],[Abertura]]&gt;0, Chamados[[#This Row],[Fechamento]]&gt;0, Chamados[[#This Row],[Fechamento]]&gt;Chamados[[#This Row],[Abertura]]), Chamados[[#This Row],[Fechamento]]-Chamados[[#This Row],[Abertura]], "")</f>
        <v>1.637905092597066</v>
      </c>
      <c r="E2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68" s="26" t="s">
        <v>21</v>
      </c>
      <c r="G268" s="27">
        <v>616208605</v>
      </c>
      <c r="H268" s="26" t="s">
        <v>277</v>
      </c>
      <c r="I268" s="28" t="s">
        <v>34</v>
      </c>
    </row>
    <row r="269" spans="1:9" x14ac:dyDescent="0.2">
      <c r="A269" s="23">
        <v>296</v>
      </c>
      <c r="B269" s="35">
        <v>43499.612141203703</v>
      </c>
      <c r="C269" s="35">
        <v>43499.885138888887</v>
      </c>
      <c r="D269" s="24">
        <f>IF(AND(Chamados[[#This Row],[Abertura]]&gt;0, Chamados[[#This Row],[Fechamento]]&gt;0, Chamados[[#This Row],[Fechamento]]&gt;Chamados[[#This Row],[Abertura]]), Chamados[[#This Row],[Fechamento]]-Chamados[[#This Row],[Abertura]], "")</f>
        <v>0.27299768518423662</v>
      </c>
      <c r="E2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69" s="26" t="s">
        <v>8</v>
      </c>
      <c r="G269" s="27">
        <v>3665251</v>
      </c>
      <c r="H269" s="26" t="s">
        <v>277</v>
      </c>
      <c r="I269" s="28" t="s">
        <v>172</v>
      </c>
    </row>
    <row r="270" spans="1:9" x14ac:dyDescent="0.2">
      <c r="A270" s="23">
        <v>297</v>
      </c>
      <c r="B270" s="35">
        <v>43499.981006944443</v>
      </c>
      <c r="C270" s="35">
        <v>43500.472083333334</v>
      </c>
      <c r="D270" s="24">
        <f>IF(AND(Chamados[[#This Row],[Abertura]]&gt;0, Chamados[[#This Row],[Fechamento]]&gt;0, Chamados[[#This Row],[Fechamento]]&gt;Chamados[[#This Row],[Abertura]]), Chamados[[#This Row],[Fechamento]]-Chamados[[#This Row],[Abertura]], "")</f>
        <v>0.49107638889108784</v>
      </c>
      <c r="E2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0" s="26" t="s">
        <v>18</v>
      </c>
      <c r="G270" s="27">
        <v>991753767</v>
      </c>
      <c r="H270" s="26" t="s">
        <v>276</v>
      </c>
      <c r="I270" s="28" t="s">
        <v>181</v>
      </c>
    </row>
    <row r="271" spans="1:9" x14ac:dyDescent="0.2">
      <c r="A271" s="23">
        <v>298</v>
      </c>
      <c r="B271" s="35">
        <v>43500.02306712963</v>
      </c>
      <c r="C271" s="35">
        <v>43501.884710648148</v>
      </c>
      <c r="D271" s="24">
        <f>IF(AND(Chamados[[#This Row],[Abertura]]&gt;0, Chamados[[#This Row],[Fechamento]]&gt;0, Chamados[[#This Row],[Fechamento]]&gt;Chamados[[#This Row],[Abertura]]), Chamados[[#This Row],[Fechamento]]-Chamados[[#This Row],[Abertura]], "")</f>
        <v>1.861643518517667</v>
      </c>
      <c r="E2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71" s="26" t="s">
        <v>12</v>
      </c>
      <c r="G271" s="27">
        <v>46292443</v>
      </c>
      <c r="H271" s="26" t="s">
        <v>277</v>
      </c>
      <c r="I271" s="28" t="s">
        <v>242</v>
      </c>
    </row>
    <row r="272" spans="1:9" x14ac:dyDescent="0.2">
      <c r="A272" s="23">
        <v>299</v>
      </c>
      <c r="B272" s="35">
        <v>43500.459305555552</v>
      </c>
      <c r="C272" s="35">
        <v>43501.269201388888</v>
      </c>
      <c r="D272" s="24">
        <f>IF(AND(Chamados[[#This Row],[Abertura]]&gt;0, Chamados[[#This Row],[Fechamento]]&gt;0, Chamados[[#This Row],[Fechamento]]&gt;Chamados[[#This Row],[Abertura]]), Chamados[[#This Row],[Fechamento]]-Chamados[[#This Row],[Abertura]], "")</f>
        <v>0.80989583333575865</v>
      </c>
      <c r="E2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2" s="26" t="s">
        <v>17</v>
      </c>
      <c r="G272" s="27">
        <v>316743668</v>
      </c>
      <c r="H272" s="26" t="s">
        <v>276</v>
      </c>
      <c r="I272" s="28" t="s">
        <v>197</v>
      </c>
    </row>
    <row r="273" spans="1:9" x14ac:dyDescent="0.2">
      <c r="A273" s="23">
        <v>301</v>
      </c>
      <c r="B273" s="35">
        <v>43503.095636574071</v>
      </c>
      <c r="C273" s="35">
        <v>43503.401203703703</v>
      </c>
      <c r="D273" s="24">
        <f>IF(AND(Chamados[[#This Row],[Abertura]]&gt;0, Chamados[[#This Row],[Fechamento]]&gt;0, Chamados[[#This Row],[Fechamento]]&gt;Chamados[[#This Row],[Abertura]]), Chamados[[#This Row],[Fechamento]]-Chamados[[#This Row],[Abertura]], "")</f>
        <v>0.30556712963152677</v>
      </c>
      <c r="E2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3" s="26" t="s">
        <v>9</v>
      </c>
      <c r="G273" s="27">
        <v>904825226</v>
      </c>
      <c r="H273" s="26" t="s">
        <v>270</v>
      </c>
      <c r="I273" s="28" t="s">
        <v>114</v>
      </c>
    </row>
    <row r="274" spans="1:9" x14ac:dyDescent="0.2">
      <c r="A274" s="23">
        <v>302</v>
      </c>
      <c r="B274" s="35">
        <v>43504.49554398148</v>
      </c>
      <c r="C274" s="35">
        <v>43504.583969907406</v>
      </c>
      <c r="D274" s="24">
        <f>IF(AND(Chamados[[#This Row],[Abertura]]&gt;0, Chamados[[#This Row],[Fechamento]]&gt;0, Chamados[[#This Row],[Fechamento]]&gt;Chamados[[#This Row],[Abertura]]), Chamados[[#This Row],[Fechamento]]-Chamados[[#This Row],[Abertura]], "")</f>
        <v>8.8425925925548654E-2</v>
      </c>
      <c r="E2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4" s="26" t="s">
        <v>14</v>
      </c>
      <c r="G274" s="27">
        <v>878251971</v>
      </c>
      <c r="H274" s="26" t="s">
        <v>276</v>
      </c>
      <c r="I274" s="28" t="s">
        <v>132</v>
      </c>
    </row>
    <row r="275" spans="1:9" x14ac:dyDescent="0.2">
      <c r="A275" s="23">
        <v>303</v>
      </c>
      <c r="B275" s="35">
        <v>43504.673310185186</v>
      </c>
      <c r="C275" s="35">
        <v>43504.915810185186</v>
      </c>
      <c r="D275" s="24">
        <f>IF(AND(Chamados[[#This Row],[Abertura]]&gt;0, Chamados[[#This Row],[Fechamento]]&gt;0, Chamados[[#This Row],[Fechamento]]&gt;Chamados[[#This Row],[Abertura]]), Chamados[[#This Row],[Fechamento]]-Chamados[[#This Row],[Abertura]], "")</f>
        <v>0.24250000000029104</v>
      </c>
      <c r="E2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5" s="26" t="s">
        <v>12</v>
      </c>
      <c r="G275" s="27">
        <v>804816083</v>
      </c>
      <c r="H275" s="26" t="s">
        <v>276</v>
      </c>
      <c r="I275" s="28" t="s">
        <v>138</v>
      </c>
    </row>
    <row r="276" spans="1:9" x14ac:dyDescent="0.2">
      <c r="A276" s="23">
        <v>304</v>
      </c>
      <c r="B276" s="35">
        <v>43505.248414351852</v>
      </c>
      <c r="C276" s="35">
        <v>43505.549537037034</v>
      </c>
      <c r="D276" s="24">
        <f>IF(AND(Chamados[[#This Row],[Abertura]]&gt;0, Chamados[[#This Row],[Fechamento]]&gt;0, Chamados[[#This Row],[Fechamento]]&gt;Chamados[[#This Row],[Abertura]]), Chamados[[#This Row],[Fechamento]]-Chamados[[#This Row],[Abertura]], "")</f>
        <v>0.30112268518132623</v>
      </c>
      <c r="E2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6" s="26" t="s">
        <v>11</v>
      </c>
      <c r="G276" s="27">
        <v>872607614</v>
      </c>
      <c r="H276" s="26" t="s">
        <v>276</v>
      </c>
      <c r="I276" s="28" t="s">
        <v>72</v>
      </c>
    </row>
    <row r="277" spans="1:9" x14ac:dyDescent="0.2">
      <c r="A277" s="23">
        <v>305</v>
      </c>
      <c r="B277" s="35">
        <v>43505.436562499999</v>
      </c>
      <c r="C277" s="35">
        <v>43506.146585648145</v>
      </c>
      <c r="D277" s="24">
        <f>IF(AND(Chamados[[#This Row],[Abertura]]&gt;0, Chamados[[#This Row],[Fechamento]]&gt;0, Chamados[[#This Row],[Fechamento]]&gt;Chamados[[#This Row],[Abertura]]), Chamados[[#This Row],[Fechamento]]-Chamados[[#This Row],[Abertura]], "")</f>
        <v>0.71002314814541023</v>
      </c>
      <c r="E2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7" s="26" t="s">
        <v>12</v>
      </c>
      <c r="G277" s="27">
        <v>2159032</v>
      </c>
      <c r="H277" s="26" t="s">
        <v>270</v>
      </c>
      <c r="I277" s="28" t="s">
        <v>24</v>
      </c>
    </row>
    <row r="278" spans="1:9" x14ac:dyDescent="0.2">
      <c r="A278" s="23">
        <v>306</v>
      </c>
      <c r="B278" s="35">
        <v>43505.452002314814</v>
      </c>
      <c r="C278" s="35">
        <v>43507.199803240743</v>
      </c>
      <c r="D278" s="24">
        <f>IF(AND(Chamados[[#This Row],[Abertura]]&gt;0, Chamados[[#This Row],[Fechamento]]&gt;0, Chamados[[#This Row],[Fechamento]]&gt;Chamados[[#This Row],[Abertura]]), Chamados[[#This Row],[Fechamento]]-Chamados[[#This Row],[Abertura]], "")</f>
        <v>1.747800925928459</v>
      </c>
      <c r="E2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78" s="26" t="s">
        <v>18</v>
      </c>
      <c r="G278" s="27">
        <v>357302991</v>
      </c>
      <c r="H278" s="26" t="s">
        <v>277</v>
      </c>
      <c r="I278" s="28" t="s">
        <v>77</v>
      </c>
    </row>
    <row r="279" spans="1:9" x14ac:dyDescent="0.2">
      <c r="A279" s="23">
        <v>307</v>
      </c>
      <c r="B279" s="35">
        <v>43506.129166666666</v>
      </c>
      <c r="C279" s="35">
        <v>43506.930451388886</v>
      </c>
      <c r="D279" s="24">
        <f>IF(AND(Chamados[[#This Row],[Abertura]]&gt;0, Chamados[[#This Row],[Fechamento]]&gt;0, Chamados[[#This Row],[Fechamento]]&gt;Chamados[[#This Row],[Abertura]]), Chamados[[#This Row],[Fechamento]]-Chamados[[#This Row],[Abertura]], "")</f>
        <v>0.80128472221986158</v>
      </c>
      <c r="E2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79" s="26" t="s">
        <v>11</v>
      </c>
      <c r="G279" s="27">
        <v>729262597</v>
      </c>
      <c r="H279" s="26" t="s">
        <v>276</v>
      </c>
      <c r="I279" s="28" t="s">
        <v>157</v>
      </c>
    </row>
    <row r="280" spans="1:9" x14ac:dyDescent="0.2">
      <c r="A280" s="23">
        <v>308</v>
      </c>
      <c r="B280" s="35">
        <v>43506.161597222221</v>
      </c>
      <c r="C280" s="35">
        <v>43506.790358796294</v>
      </c>
      <c r="D280" s="24">
        <f>IF(AND(Chamados[[#This Row],[Abertura]]&gt;0, Chamados[[#This Row],[Fechamento]]&gt;0, Chamados[[#This Row],[Fechamento]]&gt;Chamados[[#This Row],[Abertura]]), Chamados[[#This Row],[Fechamento]]-Chamados[[#This Row],[Abertura]], "")</f>
        <v>0.62876157407299615</v>
      </c>
      <c r="E2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0" s="26" t="s">
        <v>9</v>
      </c>
      <c r="G280" s="27">
        <v>246175529</v>
      </c>
      <c r="H280" s="26" t="s">
        <v>278</v>
      </c>
      <c r="I280" s="28" t="s">
        <v>229</v>
      </c>
    </row>
    <row r="281" spans="1:9" x14ac:dyDescent="0.2">
      <c r="A281" s="23">
        <v>309</v>
      </c>
      <c r="B281" s="35">
        <v>43508.249768518515</v>
      </c>
      <c r="C281" s="35">
        <v>43508.601886574077</v>
      </c>
      <c r="D281" s="24">
        <f>IF(AND(Chamados[[#This Row],[Abertura]]&gt;0, Chamados[[#This Row],[Fechamento]]&gt;0, Chamados[[#This Row],[Fechamento]]&gt;Chamados[[#This Row],[Abertura]]), Chamados[[#This Row],[Fechamento]]-Chamados[[#This Row],[Abertura]], "")</f>
        <v>0.35211805556173204</v>
      </c>
      <c r="E2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1" s="26" t="s">
        <v>12</v>
      </c>
      <c r="G281" s="27">
        <v>685531141</v>
      </c>
      <c r="H281" s="26" t="s">
        <v>270</v>
      </c>
      <c r="I281" s="28" t="s">
        <v>68</v>
      </c>
    </row>
    <row r="282" spans="1:9" x14ac:dyDescent="0.2">
      <c r="A282" s="23">
        <v>310</v>
      </c>
      <c r="B282" s="35">
        <v>43508.803680555553</v>
      </c>
      <c r="C282" s="35">
        <v>43509.129641203705</v>
      </c>
      <c r="D282" s="24">
        <f>IF(AND(Chamados[[#This Row],[Abertura]]&gt;0, Chamados[[#This Row],[Fechamento]]&gt;0, Chamados[[#This Row],[Fechamento]]&gt;Chamados[[#This Row],[Abertura]]), Chamados[[#This Row],[Fechamento]]-Chamados[[#This Row],[Abertura]], "")</f>
        <v>0.32596064815152204</v>
      </c>
      <c r="E2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2" s="26" t="s">
        <v>16</v>
      </c>
      <c r="G282" s="27">
        <v>161783477</v>
      </c>
      <c r="H282" s="26" t="s">
        <v>270</v>
      </c>
      <c r="I282" s="28" t="s">
        <v>34</v>
      </c>
    </row>
    <row r="283" spans="1:9" x14ac:dyDescent="0.2">
      <c r="A283" s="23">
        <v>311</v>
      </c>
      <c r="B283" s="35">
        <v>43508.875150462962</v>
      </c>
      <c r="C283" s="35">
        <v>43510.798159722224</v>
      </c>
      <c r="D283" s="24">
        <f>IF(AND(Chamados[[#This Row],[Abertura]]&gt;0, Chamados[[#This Row],[Fechamento]]&gt;0, Chamados[[#This Row],[Fechamento]]&gt;Chamados[[#This Row],[Abertura]]), Chamados[[#This Row],[Fechamento]]-Chamados[[#This Row],[Abertura]], "")</f>
        <v>1.9230092592624715</v>
      </c>
      <c r="E2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83" s="26" t="s">
        <v>269</v>
      </c>
      <c r="G283" s="27">
        <v>72886682</v>
      </c>
      <c r="H283" s="26" t="s">
        <v>270</v>
      </c>
      <c r="I283" s="28" t="s">
        <v>175</v>
      </c>
    </row>
    <row r="284" spans="1:9" x14ac:dyDescent="0.2">
      <c r="A284" s="23">
        <v>312</v>
      </c>
      <c r="B284" s="35">
        <v>43508.91909722222</v>
      </c>
      <c r="C284" s="35">
        <v>43509.247673611113</v>
      </c>
      <c r="D284" s="24">
        <f>IF(AND(Chamados[[#This Row],[Abertura]]&gt;0, Chamados[[#This Row],[Fechamento]]&gt;0, Chamados[[#This Row],[Fechamento]]&gt;Chamados[[#This Row],[Abertura]]), Chamados[[#This Row],[Fechamento]]-Chamados[[#This Row],[Abertura]], "")</f>
        <v>0.32857638889254304</v>
      </c>
      <c r="E2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4" s="26" t="s">
        <v>8</v>
      </c>
      <c r="G284" s="27">
        <v>90427870</v>
      </c>
      <c r="H284" s="26" t="s">
        <v>276</v>
      </c>
      <c r="I284" s="28" t="s">
        <v>38</v>
      </c>
    </row>
    <row r="285" spans="1:9" x14ac:dyDescent="0.2">
      <c r="A285" s="23">
        <v>313</v>
      </c>
      <c r="B285" s="35">
        <v>43509.16846064815</v>
      </c>
      <c r="C285" s="35">
        <v>43509.324097222219</v>
      </c>
      <c r="D285" s="24">
        <f>IF(AND(Chamados[[#This Row],[Abertura]]&gt;0, Chamados[[#This Row],[Fechamento]]&gt;0, Chamados[[#This Row],[Fechamento]]&gt;Chamados[[#This Row],[Abertura]]), Chamados[[#This Row],[Fechamento]]-Chamados[[#This Row],[Abertura]], "")</f>
        <v>0.15563657406892162</v>
      </c>
      <c r="E2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5" s="26" t="s">
        <v>11</v>
      </c>
      <c r="G285" s="27">
        <v>213068951</v>
      </c>
      <c r="H285" s="26" t="s">
        <v>277</v>
      </c>
      <c r="I285" s="28" t="s">
        <v>67</v>
      </c>
    </row>
    <row r="286" spans="1:9" x14ac:dyDescent="0.2">
      <c r="A286" s="23">
        <v>314</v>
      </c>
      <c r="B286" s="35">
        <v>43510.283495370371</v>
      </c>
      <c r="C286" s="35">
        <v>43510.304594907408</v>
      </c>
      <c r="D286" s="24">
        <f>IF(AND(Chamados[[#This Row],[Abertura]]&gt;0, Chamados[[#This Row],[Fechamento]]&gt;0, Chamados[[#This Row],[Fechamento]]&gt;Chamados[[#This Row],[Abertura]]), Chamados[[#This Row],[Fechamento]]-Chamados[[#This Row],[Abertura]], "")</f>
        <v>2.1099537036207039E-2</v>
      </c>
      <c r="E2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6" s="26" t="s">
        <v>11</v>
      </c>
      <c r="G286" s="27">
        <v>254417830</v>
      </c>
      <c r="H286" s="26" t="s">
        <v>278</v>
      </c>
      <c r="I286" s="28" t="s">
        <v>125</v>
      </c>
    </row>
    <row r="287" spans="1:9" x14ac:dyDescent="0.2">
      <c r="A287" s="23">
        <v>316</v>
      </c>
      <c r="B287" s="35">
        <v>43514.225451388891</v>
      </c>
      <c r="C287" s="35">
        <v>43514.634259259263</v>
      </c>
      <c r="D287" s="24">
        <f>IF(AND(Chamados[[#This Row],[Abertura]]&gt;0, Chamados[[#This Row],[Fechamento]]&gt;0, Chamados[[#This Row],[Fechamento]]&gt;Chamados[[#This Row],[Abertura]]), Chamados[[#This Row],[Fechamento]]-Chamados[[#This Row],[Abertura]], "")</f>
        <v>0.40880787037167465</v>
      </c>
      <c r="E2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7" s="26" t="s">
        <v>18</v>
      </c>
      <c r="G287" s="27">
        <v>48201672</v>
      </c>
      <c r="H287" s="26" t="s">
        <v>276</v>
      </c>
      <c r="I287" s="28" t="s">
        <v>188</v>
      </c>
    </row>
    <row r="288" spans="1:9" x14ac:dyDescent="0.2">
      <c r="A288" s="23">
        <v>317</v>
      </c>
      <c r="B288" s="35">
        <v>43514.430972222224</v>
      </c>
      <c r="C288" s="35">
        <v>43514.443182870367</v>
      </c>
      <c r="D288" s="24">
        <f>IF(AND(Chamados[[#This Row],[Abertura]]&gt;0, Chamados[[#This Row],[Fechamento]]&gt;0, Chamados[[#This Row],[Fechamento]]&gt;Chamados[[#This Row],[Abertura]]), Chamados[[#This Row],[Fechamento]]-Chamados[[#This Row],[Abertura]], "")</f>
        <v>1.2210648143081926E-2</v>
      </c>
      <c r="E2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88" s="26" t="s">
        <v>16</v>
      </c>
      <c r="G288" s="27">
        <v>304968018</v>
      </c>
      <c r="H288" s="26" t="s">
        <v>277</v>
      </c>
      <c r="I288" s="28" t="s">
        <v>288</v>
      </c>
    </row>
    <row r="289" spans="1:9" x14ac:dyDescent="0.2">
      <c r="A289" s="23">
        <v>318</v>
      </c>
      <c r="B289" s="35">
        <v>43515.697256944448</v>
      </c>
      <c r="C289" s="35">
        <v>43517.05505787037</v>
      </c>
      <c r="D289" s="24">
        <f>IF(AND(Chamados[[#This Row],[Abertura]]&gt;0, Chamados[[#This Row],[Fechamento]]&gt;0, Chamados[[#This Row],[Fechamento]]&gt;Chamados[[#This Row],[Abertura]]), Chamados[[#This Row],[Fechamento]]-Chamados[[#This Row],[Abertura]], "")</f>
        <v>1.3578009259217652</v>
      </c>
      <c r="E2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89" s="26" t="s">
        <v>15</v>
      </c>
      <c r="G289" s="27">
        <v>485568707</v>
      </c>
      <c r="H289" s="26" t="s">
        <v>277</v>
      </c>
      <c r="I289" s="28" t="s">
        <v>226</v>
      </c>
    </row>
    <row r="290" spans="1:9" x14ac:dyDescent="0.2">
      <c r="A290" s="23">
        <v>319</v>
      </c>
      <c r="B290" s="35">
        <v>43515.746238425927</v>
      </c>
      <c r="C290" s="35">
        <v>43516.29011574074</v>
      </c>
      <c r="D290" s="24">
        <f>IF(AND(Chamados[[#This Row],[Abertura]]&gt;0, Chamados[[#This Row],[Fechamento]]&gt;0, Chamados[[#This Row],[Fechamento]]&gt;Chamados[[#This Row],[Abertura]]), Chamados[[#This Row],[Fechamento]]-Chamados[[#This Row],[Abertura]], "")</f>
        <v>0.54387731481256196</v>
      </c>
      <c r="E2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0" s="26" t="s">
        <v>8</v>
      </c>
      <c r="G290" s="27">
        <v>452714909</v>
      </c>
      <c r="H290" s="26" t="s">
        <v>278</v>
      </c>
      <c r="I290" s="28" t="s">
        <v>66</v>
      </c>
    </row>
    <row r="291" spans="1:9" x14ac:dyDescent="0.2">
      <c r="A291" s="23">
        <v>321</v>
      </c>
      <c r="B291" s="35">
        <v>43517.841273148151</v>
      </c>
      <c r="C291" s="35">
        <v>43519.758726851855</v>
      </c>
      <c r="D291" s="24">
        <f>IF(AND(Chamados[[#This Row],[Abertura]]&gt;0, Chamados[[#This Row],[Fechamento]]&gt;0, Chamados[[#This Row],[Fechamento]]&gt;Chamados[[#This Row],[Abertura]]), Chamados[[#This Row],[Fechamento]]-Chamados[[#This Row],[Abertura]], "")</f>
        <v>1.9174537037033588</v>
      </c>
      <c r="E2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91" s="26" t="s">
        <v>17</v>
      </c>
      <c r="G291" s="27">
        <v>106775368</v>
      </c>
      <c r="H291" s="26" t="s">
        <v>270</v>
      </c>
      <c r="I291" s="28" t="s">
        <v>224</v>
      </c>
    </row>
    <row r="292" spans="1:9" x14ac:dyDescent="0.2">
      <c r="A292" s="23">
        <v>322</v>
      </c>
      <c r="B292" s="35">
        <v>43518.028680555559</v>
      </c>
      <c r="C292" s="35">
        <v>43519.085150462961</v>
      </c>
      <c r="D292" s="24">
        <f>IF(AND(Chamados[[#This Row],[Abertura]]&gt;0, Chamados[[#This Row],[Fechamento]]&gt;0, Chamados[[#This Row],[Fechamento]]&gt;Chamados[[#This Row],[Abertura]]), Chamados[[#This Row],[Fechamento]]-Chamados[[#This Row],[Abertura]], "")</f>
        <v>1.0564699074020609</v>
      </c>
      <c r="E2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292" s="26" t="s">
        <v>269</v>
      </c>
      <c r="G292" s="27">
        <v>904956918</v>
      </c>
      <c r="H292" s="26" t="s">
        <v>277</v>
      </c>
      <c r="I292" s="28" t="s">
        <v>135</v>
      </c>
    </row>
    <row r="293" spans="1:9" x14ac:dyDescent="0.2">
      <c r="A293" s="23">
        <v>324</v>
      </c>
      <c r="B293" s="35">
        <v>43519.620335648149</v>
      </c>
      <c r="C293" s="35">
        <v>43520.589837962965</v>
      </c>
      <c r="D293" s="24">
        <f>IF(AND(Chamados[[#This Row],[Abertura]]&gt;0, Chamados[[#This Row],[Fechamento]]&gt;0, Chamados[[#This Row],[Fechamento]]&gt;Chamados[[#This Row],[Abertura]]), Chamados[[#This Row],[Fechamento]]-Chamados[[#This Row],[Abertura]], "")</f>
        <v>0.96950231481605442</v>
      </c>
      <c r="E2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3" s="26" t="s">
        <v>9</v>
      </c>
      <c r="G293" s="27">
        <v>791115616</v>
      </c>
      <c r="H293" s="26" t="s">
        <v>276</v>
      </c>
      <c r="I293" s="28" t="s">
        <v>217</v>
      </c>
    </row>
    <row r="294" spans="1:9" x14ac:dyDescent="0.2">
      <c r="A294" s="23">
        <v>325</v>
      </c>
      <c r="B294" s="35">
        <v>43519.952719907407</v>
      </c>
      <c r="C294" s="35">
        <v>43520.398715277777</v>
      </c>
      <c r="D294" s="24">
        <f>IF(AND(Chamados[[#This Row],[Abertura]]&gt;0, Chamados[[#This Row],[Fechamento]]&gt;0, Chamados[[#This Row],[Fechamento]]&gt;Chamados[[#This Row],[Abertura]]), Chamados[[#This Row],[Fechamento]]-Chamados[[#This Row],[Abertura]], "")</f>
        <v>0.44599537036992842</v>
      </c>
      <c r="E2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4" s="26" t="s">
        <v>8</v>
      </c>
      <c r="G294" s="27">
        <v>179011048</v>
      </c>
      <c r="H294" s="26" t="s">
        <v>278</v>
      </c>
      <c r="I294" s="28" t="s">
        <v>175</v>
      </c>
    </row>
    <row r="295" spans="1:9" x14ac:dyDescent="0.2">
      <c r="A295" s="23">
        <v>326</v>
      </c>
      <c r="B295" s="35">
        <v>43521.784386574072</v>
      </c>
      <c r="C295" s="35">
        <v>43522.759502314817</v>
      </c>
      <c r="D295" s="24">
        <f>IF(AND(Chamados[[#This Row],[Abertura]]&gt;0, Chamados[[#This Row],[Fechamento]]&gt;0, Chamados[[#This Row],[Fechamento]]&gt;Chamados[[#This Row],[Abertura]]), Chamados[[#This Row],[Fechamento]]-Chamados[[#This Row],[Abertura]], "")</f>
        <v>0.97511574074451346</v>
      </c>
      <c r="E2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5" s="26" t="s">
        <v>13</v>
      </c>
      <c r="G295" s="27">
        <v>541082142</v>
      </c>
      <c r="H295" s="26" t="s">
        <v>276</v>
      </c>
      <c r="I295" s="28" t="s">
        <v>191</v>
      </c>
    </row>
    <row r="296" spans="1:9" x14ac:dyDescent="0.2">
      <c r="A296" s="23">
        <v>327</v>
      </c>
      <c r="B296" s="35">
        <v>43522.446238425924</v>
      </c>
      <c r="C296" s="35">
        <v>43522.62091435185</v>
      </c>
      <c r="D296" s="24">
        <f>IF(AND(Chamados[[#This Row],[Abertura]]&gt;0, Chamados[[#This Row],[Fechamento]]&gt;0, Chamados[[#This Row],[Fechamento]]&gt;Chamados[[#This Row],[Abertura]]), Chamados[[#This Row],[Fechamento]]-Chamados[[#This Row],[Abertura]], "")</f>
        <v>0.17467592592583969</v>
      </c>
      <c r="E2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6" s="26" t="s">
        <v>13</v>
      </c>
      <c r="G296" s="27">
        <v>751471271</v>
      </c>
      <c r="H296" s="26" t="s">
        <v>276</v>
      </c>
      <c r="I296" s="28" t="s">
        <v>109</v>
      </c>
    </row>
    <row r="297" spans="1:9" x14ac:dyDescent="0.2">
      <c r="A297" s="23">
        <v>328</v>
      </c>
      <c r="B297" s="35">
        <v>43522.534930555557</v>
      </c>
      <c r="C297" s="35">
        <v>43523.038124999999</v>
      </c>
      <c r="D297" s="24">
        <f>IF(AND(Chamados[[#This Row],[Abertura]]&gt;0, Chamados[[#This Row],[Fechamento]]&gt;0, Chamados[[#This Row],[Fechamento]]&gt;Chamados[[#This Row],[Abertura]]), Chamados[[#This Row],[Fechamento]]-Chamados[[#This Row],[Abertura]], "")</f>
        <v>0.50319444444176042</v>
      </c>
      <c r="E2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7" s="26" t="s">
        <v>10</v>
      </c>
      <c r="G297" s="27">
        <v>687791063</v>
      </c>
      <c r="H297" s="26" t="s">
        <v>276</v>
      </c>
      <c r="I297" s="28" t="s">
        <v>120</v>
      </c>
    </row>
    <row r="298" spans="1:9" x14ac:dyDescent="0.2">
      <c r="A298" s="23">
        <v>329</v>
      </c>
      <c r="B298" s="35">
        <v>43522.683194444442</v>
      </c>
      <c r="C298" s="35">
        <v>43522.809664351851</v>
      </c>
      <c r="D298" s="24">
        <f>IF(AND(Chamados[[#This Row],[Abertura]]&gt;0, Chamados[[#This Row],[Fechamento]]&gt;0, Chamados[[#This Row],[Fechamento]]&gt;Chamados[[#This Row],[Abertura]]), Chamados[[#This Row],[Fechamento]]-Chamados[[#This Row],[Abertura]], "")</f>
        <v>0.12646990740904585</v>
      </c>
      <c r="E2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8" s="26" t="s">
        <v>11</v>
      </c>
      <c r="G298" s="27">
        <v>134568831</v>
      </c>
      <c r="H298" s="26" t="s">
        <v>278</v>
      </c>
      <c r="I298" s="28" t="s">
        <v>191</v>
      </c>
    </row>
    <row r="299" spans="1:9" x14ac:dyDescent="0.2">
      <c r="A299" s="23">
        <v>330</v>
      </c>
      <c r="B299" s="35">
        <v>43522.943449074075</v>
      </c>
      <c r="C299" s="35">
        <v>43523.902037037034</v>
      </c>
      <c r="D299" s="24">
        <f>IF(AND(Chamados[[#This Row],[Abertura]]&gt;0, Chamados[[#This Row],[Fechamento]]&gt;0, Chamados[[#This Row],[Fechamento]]&gt;Chamados[[#This Row],[Abertura]]), Chamados[[#This Row],[Fechamento]]-Chamados[[#This Row],[Abertura]], "")</f>
        <v>0.95858796295942739</v>
      </c>
      <c r="E2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299" s="26" t="s">
        <v>21</v>
      </c>
      <c r="G299" s="27">
        <v>473427497</v>
      </c>
      <c r="H299" s="26" t="s">
        <v>278</v>
      </c>
      <c r="I299" s="28" t="s">
        <v>212</v>
      </c>
    </row>
    <row r="300" spans="1:9" x14ac:dyDescent="0.2">
      <c r="A300" s="23">
        <v>331</v>
      </c>
      <c r="B300" s="35">
        <v>43523.540856481479</v>
      </c>
      <c r="C300" s="35">
        <v>43525.319675925923</v>
      </c>
      <c r="D300" s="24">
        <f>IF(AND(Chamados[[#This Row],[Abertura]]&gt;0, Chamados[[#This Row],[Fechamento]]&gt;0, Chamados[[#This Row],[Fechamento]]&gt;Chamados[[#This Row],[Abertura]]), Chamados[[#This Row],[Fechamento]]-Chamados[[#This Row],[Abertura]], "")</f>
        <v>1.7788194444437977</v>
      </c>
      <c r="E3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00" s="26" t="s">
        <v>14</v>
      </c>
      <c r="G300" s="27">
        <v>491448497</v>
      </c>
      <c r="H300" s="26" t="s">
        <v>270</v>
      </c>
      <c r="I300" s="28" t="s">
        <v>258</v>
      </c>
    </row>
    <row r="301" spans="1:9" x14ac:dyDescent="0.2">
      <c r="A301" s="23">
        <v>332</v>
      </c>
      <c r="B301" s="35">
        <v>43525.078298611108</v>
      </c>
      <c r="C301" s="35">
        <v>43526.920891203707</v>
      </c>
      <c r="D301" s="24">
        <f>IF(AND(Chamados[[#This Row],[Abertura]]&gt;0, Chamados[[#This Row],[Fechamento]]&gt;0, Chamados[[#This Row],[Fechamento]]&gt;Chamados[[#This Row],[Abertura]]), Chamados[[#This Row],[Fechamento]]-Chamados[[#This Row],[Abertura]], "")</f>
        <v>1.8425925925985212</v>
      </c>
      <c r="E3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01" s="26" t="s">
        <v>8</v>
      </c>
      <c r="G301" s="27">
        <v>274617066</v>
      </c>
      <c r="H301" s="26" t="s">
        <v>277</v>
      </c>
      <c r="I301" s="28" t="s">
        <v>131</v>
      </c>
    </row>
    <row r="302" spans="1:9" x14ac:dyDescent="0.2">
      <c r="A302" s="23">
        <v>334</v>
      </c>
      <c r="B302" s="35">
        <v>43526.886608796296</v>
      </c>
      <c r="C302" s="35">
        <v>43527.492569444446</v>
      </c>
      <c r="D302" s="24">
        <f>IF(AND(Chamados[[#This Row],[Abertura]]&gt;0, Chamados[[#This Row],[Fechamento]]&gt;0, Chamados[[#This Row],[Fechamento]]&gt;Chamados[[#This Row],[Abertura]]), Chamados[[#This Row],[Fechamento]]-Chamados[[#This Row],[Abertura]], "")</f>
        <v>0.60596064815035788</v>
      </c>
      <c r="E3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2" s="26" t="s">
        <v>269</v>
      </c>
      <c r="G302" s="27">
        <v>453466362</v>
      </c>
      <c r="H302" s="26" t="s">
        <v>276</v>
      </c>
      <c r="I302" s="28" t="s">
        <v>31</v>
      </c>
    </row>
    <row r="303" spans="1:9" x14ac:dyDescent="0.2">
      <c r="A303" s="23">
        <v>335</v>
      </c>
      <c r="B303" s="35">
        <v>43527.231134259258</v>
      </c>
      <c r="C303" s="35">
        <v>43527.589108796295</v>
      </c>
      <c r="D303" s="24">
        <f>IF(AND(Chamados[[#This Row],[Abertura]]&gt;0, Chamados[[#This Row],[Fechamento]]&gt;0, Chamados[[#This Row],[Fechamento]]&gt;Chamados[[#This Row],[Abertura]]), Chamados[[#This Row],[Fechamento]]-Chamados[[#This Row],[Abertura]], "")</f>
        <v>0.35797453703708015</v>
      </c>
      <c r="E3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3" s="26" t="s">
        <v>21</v>
      </c>
      <c r="G303" s="27">
        <v>231755952</v>
      </c>
      <c r="H303" s="26" t="s">
        <v>270</v>
      </c>
      <c r="I303" s="28" t="s">
        <v>75</v>
      </c>
    </row>
    <row r="304" spans="1:9" x14ac:dyDescent="0.2">
      <c r="A304" s="23">
        <v>336</v>
      </c>
      <c r="B304" s="35">
        <v>43527.496412037035</v>
      </c>
      <c r="C304" s="35">
        <v>43527.989768518521</v>
      </c>
      <c r="D304" s="24">
        <f>IF(AND(Chamados[[#This Row],[Abertura]]&gt;0, Chamados[[#This Row],[Fechamento]]&gt;0, Chamados[[#This Row],[Fechamento]]&gt;Chamados[[#This Row],[Abertura]]), Chamados[[#This Row],[Fechamento]]-Chamados[[#This Row],[Abertura]], "")</f>
        <v>0.49335648148553446</v>
      </c>
      <c r="E3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4" s="26" t="s">
        <v>13</v>
      </c>
      <c r="G304" s="27">
        <v>554939076</v>
      </c>
      <c r="H304" s="26" t="s">
        <v>276</v>
      </c>
      <c r="I304" s="28" t="s">
        <v>70</v>
      </c>
    </row>
    <row r="305" spans="1:9" x14ac:dyDescent="0.2">
      <c r="A305" s="23">
        <v>337</v>
      </c>
      <c r="B305" s="35">
        <v>43527.972627314812</v>
      </c>
      <c r="C305" s="35">
        <v>43529.054525462961</v>
      </c>
      <c r="D305" s="24">
        <f>IF(AND(Chamados[[#This Row],[Abertura]]&gt;0, Chamados[[#This Row],[Fechamento]]&gt;0, Chamados[[#This Row],[Fechamento]]&gt;Chamados[[#This Row],[Abertura]]), Chamados[[#This Row],[Fechamento]]-Chamados[[#This Row],[Abertura]], "")</f>
        <v>1.0818981481497758</v>
      </c>
      <c r="E3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05" s="26" t="s">
        <v>14</v>
      </c>
      <c r="G305" s="27">
        <v>389153309</v>
      </c>
      <c r="H305" s="26" t="s">
        <v>270</v>
      </c>
      <c r="I305" s="28" t="s">
        <v>165</v>
      </c>
    </row>
    <row r="306" spans="1:9" x14ac:dyDescent="0.2">
      <c r="A306" s="23">
        <v>339</v>
      </c>
      <c r="B306" s="35">
        <v>43529.136990740742</v>
      </c>
      <c r="C306" s="35">
        <v>43529.251527777778</v>
      </c>
      <c r="D306" s="24">
        <f>IF(AND(Chamados[[#This Row],[Abertura]]&gt;0, Chamados[[#This Row],[Fechamento]]&gt;0, Chamados[[#This Row],[Fechamento]]&gt;Chamados[[#This Row],[Abertura]]), Chamados[[#This Row],[Fechamento]]-Chamados[[#This Row],[Abertura]], "")</f>
        <v>0.114537037035916</v>
      </c>
      <c r="E3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6" s="26" t="s">
        <v>12</v>
      </c>
      <c r="G306" s="27">
        <v>97115303</v>
      </c>
      <c r="H306" s="26" t="s">
        <v>270</v>
      </c>
      <c r="I306" s="28" t="s">
        <v>188</v>
      </c>
    </row>
    <row r="307" spans="1:9" x14ac:dyDescent="0.2">
      <c r="A307" s="23">
        <v>340</v>
      </c>
      <c r="B307" s="35">
        <v>43530.939618055556</v>
      </c>
      <c r="C307" s="35">
        <v>43531.343831018516</v>
      </c>
      <c r="D307" s="24">
        <f>IF(AND(Chamados[[#This Row],[Abertura]]&gt;0, Chamados[[#This Row],[Fechamento]]&gt;0, Chamados[[#This Row],[Fechamento]]&gt;Chamados[[#This Row],[Abertura]]), Chamados[[#This Row],[Fechamento]]-Chamados[[#This Row],[Abertura]], "")</f>
        <v>0.40421296295971842</v>
      </c>
      <c r="E3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7" s="26" t="s">
        <v>10</v>
      </c>
      <c r="G307" s="27">
        <v>422721048</v>
      </c>
      <c r="H307" s="26" t="s">
        <v>276</v>
      </c>
      <c r="I307" s="28" t="s">
        <v>194</v>
      </c>
    </row>
    <row r="308" spans="1:9" x14ac:dyDescent="0.2">
      <c r="A308" s="23">
        <v>342</v>
      </c>
      <c r="B308" s="35">
        <v>43531.131249999999</v>
      </c>
      <c r="C308" s="35">
        <v>43531.715729166666</v>
      </c>
      <c r="D308" s="24">
        <f>IF(AND(Chamados[[#This Row],[Abertura]]&gt;0, Chamados[[#This Row],[Fechamento]]&gt;0, Chamados[[#This Row],[Fechamento]]&gt;Chamados[[#This Row],[Abertura]]), Chamados[[#This Row],[Fechamento]]-Chamados[[#This Row],[Abertura]], "")</f>
        <v>0.58447916666773381</v>
      </c>
      <c r="E3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08" s="26" t="s">
        <v>18</v>
      </c>
      <c r="G308" s="27">
        <v>362988465</v>
      </c>
      <c r="H308" s="26" t="s">
        <v>276</v>
      </c>
      <c r="I308" s="28" t="s">
        <v>247</v>
      </c>
    </row>
    <row r="309" spans="1:9" x14ac:dyDescent="0.2">
      <c r="A309" s="23">
        <v>343</v>
      </c>
      <c r="B309" s="35">
        <v>43531.212361111109</v>
      </c>
      <c r="C309" s="35">
        <v>43532.6721875</v>
      </c>
      <c r="D309" s="24">
        <f>IF(AND(Chamados[[#This Row],[Abertura]]&gt;0, Chamados[[#This Row],[Fechamento]]&gt;0, Chamados[[#This Row],[Fechamento]]&gt;Chamados[[#This Row],[Abertura]]), Chamados[[#This Row],[Fechamento]]-Chamados[[#This Row],[Abertura]], "")</f>
        <v>1.4598263888910878</v>
      </c>
      <c r="E3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09" s="26" t="s">
        <v>13</v>
      </c>
      <c r="G309" s="27">
        <v>231912266</v>
      </c>
      <c r="H309" s="26" t="s">
        <v>270</v>
      </c>
      <c r="I309" s="28" t="s">
        <v>218</v>
      </c>
    </row>
    <row r="310" spans="1:9" x14ac:dyDescent="0.2">
      <c r="A310" s="23">
        <v>344</v>
      </c>
      <c r="B310" s="35">
        <v>43531.718738425923</v>
      </c>
      <c r="C310" s="35">
        <v>43532.475763888891</v>
      </c>
      <c r="D310" s="24">
        <f>IF(AND(Chamados[[#This Row],[Abertura]]&gt;0, Chamados[[#This Row],[Fechamento]]&gt;0, Chamados[[#This Row],[Fechamento]]&gt;Chamados[[#This Row],[Abertura]]), Chamados[[#This Row],[Fechamento]]-Chamados[[#This Row],[Abertura]], "")</f>
        <v>0.75702546296815854</v>
      </c>
      <c r="E3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0" s="26" t="s">
        <v>21</v>
      </c>
      <c r="G310" s="27">
        <v>564971586</v>
      </c>
      <c r="H310" s="26" t="s">
        <v>276</v>
      </c>
      <c r="I310" s="28" t="s">
        <v>96</v>
      </c>
    </row>
    <row r="311" spans="1:9" x14ac:dyDescent="0.2">
      <c r="A311" s="23">
        <v>345</v>
      </c>
      <c r="B311" s="35">
        <v>43531.906655092593</v>
      </c>
      <c r="C311" s="35">
        <v>43533.062581018516</v>
      </c>
      <c r="D311" s="24">
        <f>IF(AND(Chamados[[#This Row],[Abertura]]&gt;0, Chamados[[#This Row],[Fechamento]]&gt;0, Chamados[[#This Row],[Fechamento]]&gt;Chamados[[#This Row],[Abertura]]), Chamados[[#This Row],[Fechamento]]-Chamados[[#This Row],[Abertura]], "")</f>
        <v>1.1559259259229293</v>
      </c>
      <c r="E3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11" s="26" t="s">
        <v>285</v>
      </c>
      <c r="G311" s="27">
        <v>95601534</v>
      </c>
      <c r="H311" s="26" t="s">
        <v>270</v>
      </c>
      <c r="I311" s="28" t="s">
        <v>246</v>
      </c>
    </row>
    <row r="312" spans="1:9" x14ac:dyDescent="0.2">
      <c r="A312" s="23">
        <v>346</v>
      </c>
      <c r="B312" s="35">
        <v>43532.2890625</v>
      </c>
      <c r="C312" s="35">
        <v>43533.073009259257</v>
      </c>
      <c r="D312" s="24">
        <f>IF(AND(Chamados[[#This Row],[Abertura]]&gt;0, Chamados[[#This Row],[Fechamento]]&gt;0, Chamados[[#This Row],[Fechamento]]&gt;Chamados[[#This Row],[Abertura]]), Chamados[[#This Row],[Fechamento]]-Chamados[[#This Row],[Abertura]], "")</f>
        <v>0.78394675925665069</v>
      </c>
      <c r="E3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2" s="26" t="s">
        <v>8</v>
      </c>
      <c r="G312" s="27">
        <v>796011814</v>
      </c>
      <c r="H312" s="26" t="s">
        <v>276</v>
      </c>
      <c r="I312" s="28" t="s">
        <v>194</v>
      </c>
    </row>
    <row r="313" spans="1:9" x14ac:dyDescent="0.2">
      <c r="A313" s="23">
        <v>347</v>
      </c>
      <c r="B313" s="35">
        <v>43532.858391203707</v>
      </c>
      <c r="C313" s="35">
        <v>43534.044606481482</v>
      </c>
      <c r="D313" s="24">
        <f>IF(AND(Chamados[[#This Row],[Abertura]]&gt;0, Chamados[[#This Row],[Fechamento]]&gt;0, Chamados[[#This Row],[Fechamento]]&gt;Chamados[[#This Row],[Abertura]]), Chamados[[#This Row],[Fechamento]]-Chamados[[#This Row],[Abertura]], "")</f>
        <v>1.1862152777757728</v>
      </c>
      <c r="E3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13" s="26" t="s">
        <v>21</v>
      </c>
      <c r="G313" s="27">
        <v>141762648</v>
      </c>
      <c r="H313" s="26" t="s">
        <v>270</v>
      </c>
      <c r="I313" s="28" t="s">
        <v>123</v>
      </c>
    </row>
    <row r="314" spans="1:9" x14ac:dyDescent="0.2">
      <c r="A314" s="23">
        <v>349</v>
      </c>
      <c r="B314" s="35">
        <v>43533.962650462963</v>
      </c>
      <c r="C314" s="35">
        <v>43534.128750000003</v>
      </c>
      <c r="D314" s="24">
        <f>IF(AND(Chamados[[#This Row],[Abertura]]&gt;0, Chamados[[#This Row],[Fechamento]]&gt;0, Chamados[[#This Row],[Fechamento]]&gt;Chamados[[#This Row],[Abertura]]), Chamados[[#This Row],[Fechamento]]-Chamados[[#This Row],[Abertura]], "")</f>
        <v>0.16609953704028158</v>
      </c>
      <c r="E3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4" s="26" t="s">
        <v>11</v>
      </c>
      <c r="G314" s="27">
        <v>192616558</v>
      </c>
      <c r="H314" s="26" t="s">
        <v>270</v>
      </c>
      <c r="I314" s="28" t="s">
        <v>147</v>
      </c>
    </row>
    <row r="315" spans="1:9" x14ac:dyDescent="0.2">
      <c r="A315" s="23">
        <v>350</v>
      </c>
      <c r="B315" s="35">
        <v>43534.124652777777</v>
      </c>
      <c r="C315" s="35">
        <v>43534.318761574075</v>
      </c>
      <c r="D315" s="24">
        <f>IF(AND(Chamados[[#This Row],[Abertura]]&gt;0, Chamados[[#This Row],[Fechamento]]&gt;0, Chamados[[#This Row],[Fechamento]]&gt;Chamados[[#This Row],[Abertura]]), Chamados[[#This Row],[Fechamento]]-Chamados[[#This Row],[Abertura]], "")</f>
        <v>0.1941087962986785</v>
      </c>
      <c r="E3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5" s="26" t="s">
        <v>16</v>
      </c>
      <c r="G315" s="27">
        <v>824164598</v>
      </c>
      <c r="H315" s="26" t="s">
        <v>277</v>
      </c>
      <c r="I315" s="28" t="s">
        <v>95</v>
      </c>
    </row>
    <row r="316" spans="1:9" x14ac:dyDescent="0.2">
      <c r="A316" s="23">
        <v>351</v>
      </c>
      <c r="B316" s="35">
        <v>43534.827361111114</v>
      </c>
      <c r="C316" s="35">
        <v>43535.145254629628</v>
      </c>
      <c r="D316" s="24">
        <f>IF(AND(Chamados[[#This Row],[Abertura]]&gt;0, Chamados[[#This Row],[Fechamento]]&gt;0, Chamados[[#This Row],[Fechamento]]&gt;Chamados[[#This Row],[Abertura]]), Chamados[[#This Row],[Fechamento]]-Chamados[[#This Row],[Abertura]], "")</f>
        <v>0.31789351851330139</v>
      </c>
      <c r="E3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6" s="26" t="s">
        <v>13</v>
      </c>
      <c r="G316" s="27">
        <v>875216781</v>
      </c>
      <c r="H316" s="26" t="s">
        <v>270</v>
      </c>
      <c r="I316" s="28" t="s">
        <v>95</v>
      </c>
    </row>
    <row r="317" spans="1:9" x14ac:dyDescent="0.2">
      <c r="A317" s="23">
        <v>353</v>
      </c>
      <c r="B317" s="35">
        <v>43536.178541666668</v>
      </c>
      <c r="C317" s="35">
        <v>43536.460092592592</v>
      </c>
      <c r="D317" s="24">
        <f>IF(AND(Chamados[[#This Row],[Abertura]]&gt;0, Chamados[[#This Row],[Fechamento]]&gt;0, Chamados[[#This Row],[Fechamento]]&gt;Chamados[[#This Row],[Abertura]]), Chamados[[#This Row],[Fechamento]]-Chamados[[#This Row],[Abertura]], "")</f>
        <v>0.28155092592351139</v>
      </c>
      <c r="E3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7" s="26" t="s">
        <v>18</v>
      </c>
      <c r="G317" s="27">
        <v>788416429</v>
      </c>
      <c r="H317" s="26" t="s">
        <v>276</v>
      </c>
      <c r="I317" s="28" t="s">
        <v>80</v>
      </c>
    </row>
    <row r="318" spans="1:9" x14ac:dyDescent="0.2">
      <c r="A318" s="23">
        <v>354</v>
      </c>
      <c r="B318" s="35">
        <v>43536.735439814816</v>
      </c>
      <c r="C318" s="35">
        <v>43537.062523148146</v>
      </c>
      <c r="D318" s="24">
        <f>IF(AND(Chamados[[#This Row],[Abertura]]&gt;0, Chamados[[#This Row],[Fechamento]]&gt;0, Chamados[[#This Row],[Fechamento]]&gt;Chamados[[#This Row],[Abertura]]), Chamados[[#This Row],[Fechamento]]-Chamados[[#This Row],[Abertura]], "")</f>
        <v>0.32708333332993789</v>
      </c>
      <c r="E3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8" s="26" t="s">
        <v>17</v>
      </c>
      <c r="G318" s="27">
        <v>506591498</v>
      </c>
      <c r="H318" s="26" t="s">
        <v>278</v>
      </c>
      <c r="I318" s="28" t="s">
        <v>76</v>
      </c>
    </row>
    <row r="319" spans="1:9" x14ac:dyDescent="0.2">
      <c r="A319" s="23">
        <v>355</v>
      </c>
      <c r="B319" s="35">
        <v>43536.78365740741</v>
      </c>
      <c r="C319" s="35">
        <v>43537.514699074076</v>
      </c>
      <c r="D319" s="24">
        <f>IF(AND(Chamados[[#This Row],[Abertura]]&gt;0, Chamados[[#This Row],[Fechamento]]&gt;0, Chamados[[#This Row],[Fechamento]]&gt;Chamados[[#This Row],[Abertura]]), Chamados[[#This Row],[Fechamento]]-Chamados[[#This Row],[Abertura]], "")</f>
        <v>0.73104166666598758</v>
      </c>
      <c r="E3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19" s="26" t="s">
        <v>8</v>
      </c>
      <c r="G319" s="27">
        <v>431922560</v>
      </c>
      <c r="H319" s="26" t="s">
        <v>270</v>
      </c>
      <c r="I319" s="28" t="s">
        <v>50</v>
      </c>
    </row>
    <row r="320" spans="1:9" x14ac:dyDescent="0.2">
      <c r="A320" s="23">
        <v>356</v>
      </c>
      <c r="B320" s="35">
        <v>43537.316979166666</v>
      </c>
      <c r="C320" s="35">
        <v>43538.098819444444</v>
      </c>
      <c r="D320" s="24">
        <f>IF(AND(Chamados[[#This Row],[Abertura]]&gt;0, Chamados[[#This Row],[Fechamento]]&gt;0, Chamados[[#This Row],[Fechamento]]&gt;Chamados[[#This Row],[Abertura]]), Chamados[[#This Row],[Fechamento]]-Chamados[[#This Row],[Abertura]], "")</f>
        <v>0.78184027777751908</v>
      </c>
      <c r="E3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0" s="26" t="s">
        <v>11</v>
      </c>
      <c r="G320" s="27">
        <v>952698665</v>
      </c>
      <c r="H320" s="26" t="s">
        <v>276</v>
      </c>
      <c r="I320" s="28" t="s">
        <v>74</v>
      </c>
    </row>
    <row r="321" spans="1:9" x14ac:dyDescent="0.2">
      <c r="A321" s="23">
        <v>357</v>
      </c>
      <c r="B321" s="35">
        <v>43537.466354166667</v>
      </c>
      <c r="C321" s="35">
        <v>43537.809479166666</v>
      </c>
      <c r="D321" s="24">
        <f>IF(AND(Chamados[[#This Row],[Abertura]]&gt;0, Chamados[[#This Row],[Fechamento]]&gt;0, Chamados[[#This Row],[Fechamento]]&gt;Chamados[[#This Row],[Abertura]]), Chamados[[#This Row],[Fechamento]]-Chamados[[#This Row],[Abertura]], "")</f>
        <v>0.34312499999941792</v>
      </c>
      <c r="E3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1" s="26" t="s">
        <v>15</v>
      </c>
      <c r="G321" s="27">
        <v>315562280</v>
      </c>
      <c r="H321" s="26" t="s">
        <v>276</v>
      </c>
      <c r="I321" s="28" t="s">
        <v>53</v>
      </c>
    </row>
    <row r="322" spans="1:9" x14ac:dyDescent="0.2">
      <c r="A322" s="23">
        <v>358</v>
      </c>
      <c r="B322" s="35">
        <v>43537.725324074076</v>
      </c>
      <c r="C322" s="35">
        <v>43539.577511574076</v>
      </c>
      <c r="D322" s="24">
        <f>IF(AND(Chamados[[#This Row],[Abertura]]&gt;0, Chamados[[#This Row],[Fechamento]]&gt;0, Chamados[[#This Row],[Fechamento]]&gt;Chamados[[#This Row],[Abertura]]), Chamados[[#This Row],[Fechamento]]-Chamados[[#This Row],[Abertura]], "")</f>
        <v>1.8521875000005821</v>
      </c>
      <c r="E3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22" s="26" t="s">
        <v>9</v>
      </c>
      <c r="G322" s="27">
        <v>273735056</v>
      </c>
      <c r="H322" s="26" t="s">
        <v>277</v>
      </c>
      <c r="I322" s="28" t="s">
        <v>222</v>
      </c>
    </row>
    <row r="323" spans="1:9" x14ac:dyDescent="0.2">
      <c r="A323" s="23">
        <v>360</v>
      </c>
      <c r="B323" s="35">
        <v>43538.62704861111</v>
      </c>
      <c r="C323" s="35">
        <v>43539.75204861111</v>
      </c>
      <c r="D323" s="24">
        <f>IF(AND(Chamados[[#This Row],[Abertura]]&gt;0, Chamados[[#This Row],[Fechamento]]&gt;0, Chamados[[#This Row],[Fechamento]]&gt;Chamados[[#This Row],[Abertura]]), Chamados[[#This Row],[Fechamento]]-Chamados[[#This Row],[Abertura]], "")</f>
        <v>1.125</v>
      </c>
      <c r="E3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23" s="26" t="s">
        <v>13</v>
      </c>
      <c r="G323" s="27">
        <v>41656487</v>
      </c>
      <c r="H323" s="26" t="s">
        <v>270</v>
      </c>
      <c r="I323" s="28" t="s">
        <v>258</v>
      </c>
    </row>
    <row r="324" spans="1:9" x14ac:dyDescent="0.2">
      <c r="A324" s="23">
        <v>361</v>
      </c>
      <c r="B324" s="35">
        <v>43539.472071759257</v>
      </c>
      <c r="C324" s="35">
        <v>43540.121631944443</v>
      </c>
      <c r="D324" s="24">
        <f>IF(AND(Chamados[[#This Row],[Abertura]]&gt;0, Chamados[[#This Row],[Fechamento]]&gt;0, Chamados[[#This Row],[Fechamento]]&gt;Chamados[[#This Row],[Abertura]]), Chamados[[#This Row],[Fechamento]]-Chamados[[#This Row],[Abertura]], "")</f>
        <v>0.64956018518569181</v>
      </c>
      <c r="E3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4" s="26" t="s">
        <v>285</v>
      </c>
      <c r="G324" s="27">
        <v>728692942</v>
      </c>
      <c r="H324" s="26" t="s">
        <v>276</v>
      </c>
      <c r="I324" s="28" t="s">
        <v>86</v>
      </c>
    </row>
    <row r="325" spans="1:9" x14ac:dyDescent="0.2">
      <c r="A325" s="23">
        <v>362</v>
      </c>
      <c r="B325" s="35">
        <v>43540.347013888888</v>
      </c>
      <c r="C325" s="35">
        <v>43541.336875000001</v>
      </c>
      <c r="D325" s="24">
        <f>IF(AND(Chamados[[#This Row],[Abertura]]&gt;0, Chamados[[#This Row],[Fechamento]]&gt;0, Chamados[[#This Row],[Fechamento]]&gt;Chamados[[#This Row],[Abertura]]), Chamados[[#This Row],[Fechamento]]-Chamados[[#This Row],[Abertura]], "")</f>
        <v>0.98986111111298669</v>
      </c>
      <c r="E3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5" s="26" t="s">
        <v>13</v>
      </c>
      <c r="G325" s="27">
        <v>388556898</v>
      </c>
      <c r="H325" s="26" t="s">
        <v>276</v>
      </c>
      <c r="I325" s="28" t="s">
        <v>113</v>
      </c>
    </row>
    <row r="326" spans="1:9" x14ac:dyDescent="0.2">
      <c r="A326" s="23">
        <v>363</v>
      </c>
      <c r="B326" s="35">
        <v>43540.553113425929</v>
      </c>
      <c r="C326" s="35">
        <v>43540.659872685188</v>
      </c>
      <c r="D326" s="24">
        <f>IF(AND(Chamados[[#This Row],[Abertura]]&gt;0, Chamados[[#This Row],[Fechamento]]&gt;0, Chamados[[#This Row],[Fechamento]]&gt;Chamados[[#This Row],[Abertura]]), Chamados[[#This Row],[Fechamento]]-Chamados[[#This Row],[Abertura]], "")</f>
        <v>0.106759259258979</v>
      </c>
      <c r="E3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6" s="26" t="s">
        <v>13</v>
      </c>
      <c r="G326" s="27">
        <v>838732258</v>
      </c>
      <c r="H326" s="26" t="s">
        <v>276</v>
      </c>
      <c r="I326" s="28" t="s">
        <v>73</v>
      </c>
    </row>
    <row r="327" spans="1:9" x14ac:dyDescent="0.2">
      <c r="A327" s="23">
        <v>364</v>
      </c>
      <c r="B327" s="35">
        <v>43540.908750000002</v>
      </c>
      <c r="C327" s="35">
        <v>43542.715127314812</v>
      </c>
      <c r="D327" s="24">
        <f>IF(AND(Chamados[[#This Row],[Abertura]]&gt;0, Chamados[[#This Row],[Fechamento]]&gt;0, Chamados[[#This Row],[Fechamento]]&gt;Chamados[[#This Row],[Abertura]]), Chamados[[#This Row],[Fechamento]]-Chamados[[#This Row],[Abertura]], "")</f>
        <v>1.8063773148096516</v>
      </c>
      <c r="E3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27" s="26" t="s">
        <v>8</v>
      </c>
      <c r="G327" s="27">
        <v>317273045</v>
      </c>
      <c r="H327" s="26" t="s">
        <v>270</v>
      </c>
      <c r="I327" s="28" t="s">
        <v>58</v>
      </c>
    </row>
    <row r="328" spans="1:9" x14ac:dyDescent="0.2">
      <c r="A328" s="23">
        <v>365</v>
      </c>
      <c r="B328" s="35">
        <v>43541.422407407408</v>
      </c>
      <c r="C328" s="35">
        <v>43541.679108796299</v>
      </c>
      <c r="D328" s="24">
        <f>IF(AND(Chamados[[#This Row],[Abertura]]&gt;0, Chamados[[#This Row],[Fechamento]]&gt;0, Chamados[[#This Row],[Fechamento]]&gt;Chamados[[#This Row],[Abertura]]), Chamados[[#This Row],[Fechamento]]-Chamados[[#This Row],[Abertura]], "")</f>
        <v>0.25670138889108784</v>
      </c>
      <c r="E3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28" s="26" t="s">
        <v>13</v>
      </c>
      <c r="G328" s="27">
        <v>93714710</v>
      </c>
      <c r="H328" s="26" t="s">
        <v>270</v>
      </c>
      <c r="I328" s="28" t="s">
        <v>156</v>
      </c>
    </row>
    <row r="329" spans="1:9" x14ac:dyDescent="0.2">
      <c r="A329" s="23">
        <v>366</v>
      </c>
      <c r="B329" s="35">
        <v>43541.970069444447</v>
      </c>
      <c r="C329" s="35">
        <v>43543.198981481481</v>
      </c>
      <c r="D329" s="24">
        <f>IF(AND(Chamados[[#This Row],[Abertura]]&gt;0, Chamados[[#This Row],[Fechamento]]&gt;0, Chamados[[#This Row],[Fechamento]]&gt;Chamados[[#This Row],[Abertura]]), Chamados[[#This Row],[Fechamento]]-Chamados[[#This Row],[Abertura]], "")</f>
        <v>1.2289120370332967</v>
      </c>
      <c r="E3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29" s="26" t="s">
        <v>269</v>
      </c>
      <c r="G329" s="27">
        <v>224956961</v>
      </c>
      <c r="H329" s="26" t="s">
        <v>270</v>
      </c>
      <c r="I329" s="28" t="s">
        <v>187</v>
      </c>
    </row>
    <row r="330" spans="1:9" x14ac:dyDescent="0.2">
      <c r="A330" s="23">
        <v>367</v>
      </c>
      <c r="B330" s="35">
        <v>43542.837905092594</v>
      </c>
      <c r="C330" s="35">
        <v>43543.995509259257</v>
      </c>
      <c r="D330" s="24">
        <f>IF(AND(Chamados[[#This Row],[Abertura]]&gt;0, Chamados[[#This Row],[Fechamento]]&gt;0, Chamados[[#This Row],[Fechamento]]&gt;Chamados[[#This Row],[Abertura]]), Chamados[[#This Row],[Fechamento]]-Chamados[[#This Row],[Abertura]], "")</f>
        <v>1.1576041666630772</v>
      </c>
      <c r="E3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30" s="26" t="s">
        <v>284</v>
      </c>
      <c r="G330" s="27">
        <v>120896899</v>
      </c>
      <c r="H330" s="26" t="s">
        <v>277</v>
      </c>
      <c r="I330" s="28" t="s">
        <v>63</v>
      </c>
    </row>
    <row r="331" spans="1:9" x14ac:dyDescent="0.2">
      <c r="A331" s="23">
        <v>369</v>
      </c>
      <c r="B331" s="35">
        <v>43545.045231481483</v>
      </c>
      <c r="C331" s="35">
        <v>43546.225821759261</v>
      </c>
      <c r="D331" s="24">
        <f>IF(AND(Chamados[[#This Row],[Abertura]]&gt;0, Chamados[[#This Row],[Fechamento]]&gt;0, Chamados[[#This Row],[Fechamento]]&gt;Chamados[[#This Row],[Abertura]]), Chamados[[#This Row],[Fechamento]]-Chamados[[#This Row],[Abertura]], "")</f>
        <v>1.1805902777778101</v>
      </c>
      <c r="E3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31" s="26" t="s">
        <v>10</v>
      </c>
      <c r="G331" s="27">
        <v>253177601</v>
      </c>
      <c r="H331" s="26" t="s">
        <v>270</v>
      </c>
      <c r="I331" s="28" t="s">
        <v>183</v>
      </c>
    </row>
    <row r="332" spans="1:9" x14ac:dyDescent="0.2">
      <c r="A332" s="23">
        <v>370</v>
      </c>
      <c r="B332" s="35">
        <v>43545.193067129629</v>
      </c>
      <c r="C332" s="35">
        <v>43545.982835648145</v>
      </c>
      <c r="D332" s="24">
        <f>IF(AND(Chamados[[#This Row],[Abertura]]&gt;0, Chamados[[#This Row],[Fechamento]]&gt;0, Chamados[[#This Row],[Fechamento]]&gt;Chamados[[#This Row],[Abertura]]), Chamados[[#This Row],[Fechamento]]-Chamados[[#This Row],[Abertura]], "")</f>
        <v>0.78976851851621177</v>
      </c>
      <c r="E3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2" s="26" t="s">
        <v>15</v>
      </c>
      <c r="G332" s="27">
        <v>289240848</v>
      </c>
      <c r="H332" s="26" t="s">
        <v>278</v>
      </c>
      <c r="I332" s="28" t="s">
        <v>218</v>
      </c>
    </row>
    <row r="333" spans="1:9" x14ac:dyDescent="0.2">
      <c r="A333" s="23">
        <v>371</v>
      </c>
      <c r="B333" s="35">
        <v>43545.451666666668</v>
      </c>
      <c r="C333" s="35">
        <v>43546.287268518521</v>
      </c>
      <c r="D333" s="24">
        <f>IF(AND(Chamados[[#This Row],[Abertura]]&gt;0, Chamados[[#This Row],[Fechamento]]&gt;0, Chamados[[#This Row],[Fechamento]]&gt;Chamados[[#This Row],[Abertura]]), Chamados[[#This Row],[Fechamento]]-Chamados[[#This Row],[Abertura]], "")</f>
        <v>0.83560185185342561</v>
      </c>
      <c r="E3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3" s="26" t="s">
        <v>20</v>
      </c>
      <c r="G333" s="27">
        <v>452599536</v>
      </c>
      <c r="H333" s="26" t="s">
        <v>276</v>
      </c>
      <c r="I333" s="28" t="s">
        <v>129</v>
      </c>
    </row>
    <row r="334" spans="1:9" x14ac:dyDescent="0.2">
      <c r="A334" s="23">
        <v>372</v>
      </c>
      <c r="B334" s="35">
        <v>43546.119618055556</v>
      </c>
      <c r="C334" s="35">
        <v>43546.704930555556</v>
      </c>
      <c r="D334" s="24">
        <f>IF(AND(Chamados[[#This Row],[Abertura]]&gt;0, Chamados[[#This Row],[Fechamento]]&gt;0, Chamados[[#This Row],[Fechamento]]&gt;Chamados[[#This Row],[Abertura]]), Chamados[[#This Row],[Fechamento]]-Chamados[[#This Row],[Abertura]], "")</f>
        <v>0.58531249999941792</v>
      </c>
      <c r="E3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4" s="26" t="s">
        <v>16</v>
      </c>
      <c r="G334" s="27">
        <v>82228836</v>
      </c>
      <c r="H334" s="26" t="s">
        <v>276</v>
      </c>
      <c r="I334" s="28" t="s">
        <v>185</v>
      </c>
    </row>
    <row r="335" spans="1:9" x14ac:dyDescent="0.2">
      <c r="A335" s="23">
        <v>374</v>
      </c>
      <c r="B335" s="35">
        <v>43549.814039351855</v>
      </c>
      <c r="C335" s="35">
        <v>43550.319976851853</v>
      </c>
      <c r="D335" s="24">
        <f>IF(AND(Chamados[[#This Row],[Abertura]]&gt;0, Chamados[[#This Row],[Fechamento]]&gt;0, Chamados[[#This Row],[Fechamento]]&gt;Chamados[[#This Row],[Abertura]]), Chamados[[#This Row],[Fechamento]]-Chamados[[#This Row],[Abertura]], "")</f>
        <v>0.50593749999825377</v>
      </c>
      <c r="E3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5" s="26" t="s">
        <v>20</v>
      </c>
      <c r="G335" s="27">
        <v>499119762</v>
      </c>
      <c r="H335" s="26" t="s">
        <v>276</v>
      </c>
      <c r="I335" s="28" t="s">
        <v>45</v>
      </c>
    </row>
    <row r="336" spans="1:9" x14ac:dyDescent="0.2">
      <c r="A336" s="23">
        <v>375</v>
      </c>
      <c r="B336" s="35">
        <v>43549.903587962966</v>
      </c>
      <c r="C336" s="35">
        <v>43550.286273148151</v>
      </c>
      <c r="D336" s="24">
        <f>IF(AND(Chamados[[#This Row],[Abertura]]&gt;0, Chamados[[#This Row],[Fechamento]]&gt;0, Chamados[[#This Row],[Fechamento]]&gt;Chamados[[#This Row],[Abertura]]), Chamados[[#This Row],[Fechamento]]-Chamados[[#This Row],[Abertura]], "")</f>
        <v>0.38268518518452765</v>
      </c>
      <c r="E3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6" s="26" t="s">
        <v>21</v>
      </c>
      <c r="G336" s="27">
        <v>110423817</v>
      </c>
      <c r="H336" s="26" t="s">
        <v>276</v>
      </c>
      <c r="I336" s="28" t="s">
        <v>259</v>
      </c>
    </row>
    <row r="337" spans="1:9" x14ac:dyDescent="0.2">
      <c r="A337" s="23">
        <v>376</v>
      </c>
      <c r="B337" s="35">
        <v>43550.521655092591</v>
      </c>
      <c r="C337" s="35">
        <v>43551.026655092595</v>
      </c>
      <c r="D337" s="24">
        <f>IF(AND(Chamados[[#This Row],[Abertura]]&gt;0, Chamados[[#This Row],[Fechamento]]&gt;0, Chamados[[#This Row],[Fechamento]]&gt;Chamados[[#This Row],[Abertura]]), Chamados[[#This Row],[Fechamento]]-Chamados[[#This Row],[Abertura]], "")</f>
        <v>0.50500000000465661</v>
      </c>
      <c r="E3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7" s="26" t="s">
        <v>21</v>
      </c>
      <c r="G337" s="27">
        <v>26132506</v>
      </c>
      <c r="H337" s="26" t="s">
        <v>270</v>
      </c>
      <c r="I337" s="28" t="s">
        <v>117</v>
      </c>
    </row>
    <row r="338" spans="1:9" x14ac:dyDescent="0.2">
      <c r="A338" s="23">
        <v>378</v>
      </c>
      <c r="B338" s="35">
        <v>43551.473900462966</v>
      </c>
      <c r="C338" s="35">
        <v>43552.202719907407</v>
      </c>
      <c r="D338" s="24">
        <f>IF(AND(Chamados[[#This Row],[Abertura]]&gt;0, Chamados[[#This Row],[Fechamento]]&gt;0, Chamados[[#This Row],[Fechamento]]&gt;Chamados[[#This Row],[Abertura]]), Chamados[[#This Row],[Fechamento]]-Chamados[[#This Row],[Abertura]], "")</f>
        <v>0.72881944444088731</v>
      </c>
      <c r="E3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8" s="26" t="s">
        <v>13</v>
      </c>
      <c r="G338" s="27">
        <v>652601893</v>
      </c>
      <c r="H338" s="26" t="s">
        <v>270</v>
      </c>
      <c r="I338" s="28" t="s">
        <v>132</v>
      </c>
    </row>
    <row r="339" spans="1:9" x14ac:dyDescent="0.2">
      <c r="A339" s="23">
        <v>379</v>
      </c>
      <c r="B339" s="35">
        <v>43551.745844907404</v>
      </c>
      <c r="C339" s="35">
        <v>43552.269768518519</v>
      </c>
      <c r="D339" s="24">
        <f>IF(AND(Chamados[[#This Row],[Abertura]]&gt;0, Chamados[[#This Row],[Fechamento]]&gt;0, Chamados[[#This Row],[Fechamento]]&gt;Chamados[[#This Row],[Abertura]]), Chamados[[#This Row],[Fechamento]]-Chamados[[#This Row],[Abertura]], "")</f>
        <v>0.52392361111560604</v>
      </c>
      <c r="E3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39" s="26" t="s">
        <v>13</v>
      </c>
      <c r="G339" s="27">
        <v>358831142</v>
      </c>
      <c r="H339" s="26" t="s">
        <v>276</v>
      </c>
      <c r="I339" s="28" t="s">
        <v>240</v>
      </c>
    </row>
    <row r="340" spans="1:9" x14ac:dyDescent="0.2">
      <c r="A340" s="23">
        <v>380</v>
      </c>
      <c r="B340" s="35">
        <v>43553.356041666666</v>
      </c>
      <c r="C340" s="35">
        <v>43553.552152777775</v>
      </c>
      <c r="D340" s="24">
        <f>IF(AND(Chamados[[#This Row],[Abertura]]&gt;0, Chamados[[#This Row],[Fechamento]]&gt;0, Chamados[[#This Row],[Fechamento]]&gt;Chamados[[#This Row],[Abertura]]), Chamados[[#This Row],[Fechamento]]-Chamados[[#This Row],[Abertura]], "")</f>
        <v>0.19611111110862112</v>
      </c>
      <c r="E3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0" s="26" t="s">
        <v>15</v>
      </c>
      <c r="G340" s="27">
        <v>975536325</v>
      </c>
      <c r="H340" s="26" t="s">
        <v>270</v>
      </c>
      <c r="I340" s="28" t="s">
        <v>71</v>
      </c>
    </row>
    <row r="341" spans="1:9" x14ac:dyDescent="0.2">
      <c r="A341" s="23">
        <v>381</v>
      </c>
      <c r="B341" s="35">
        <v>43553.86010416667</v>
      </c>
      <c r="C341" s="35">
        <v>43554.734884259262</v>
      </c>
      <c r="D341" s="24">
        <f>IF(AND(Chamados[[#This Row],[Abertura]]&gt;0, Chamados[[#This Row],[Fechamento]]&gt;0, Chamados[[#This Row],[Fechamento]]&gt;Chamados[[#This Row],[Abertura]]), Chamados[[#This Row],[Fechamento]]-Chamados[[#This Row],[Abertura]], "")</f>
        <v>0.87478009259211831</v>
      </c>
      <c r="E3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1" s="26" t="s">
        <v>269</v>
      </c>
      <c r="G341" s="27">
        <v>173005265</v>
      </c>
      <c r="H341" s="26" t="s">
        <v>276</v>
      </c>
      <c r="I341" s="28" t="s">
        <v>55</v>
      </c>
    </row>
    <row r="342" spans="1:9" x14ac:dyDescent="0.2">
      <c r="A342" s="23">
        <v>382</v>
      </c>
      <c r="B342" s="35">
        <v>43554.422581018516</v>
      </c>
      <c r="C342" s="35">
        <v>43554.947152777779</v>
      </c>
      <c r="D342" s="24">
        <f>IF(AND(Chamados[[#This Row],[Abertura]]&gt;0, Chamados[[#This Row],[Fechamento]]&gt;0, Chamados[[#This Row],[Fechamento]]&gt;Chamados[[#This Row],[Abertura]]), Chamados[[#This Row],[Fechamento]]-Chamados[[#This Row],[Abertura]], "")</f>
        <v>0.52457175926247146</v>
      </c>
      <c r="E3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2" s="26" t="s">
        <v>284</v>
      </c>
      <c r="G342" s="27">
        <v>532192162</v>
      </c>
      <c r="H342" s="26" t="s">
        <v>270</v>
      </c>
      <c r="I342" s="28" t="s">
        <v>177</v>
      </c>
    </row>
    <row r="343" spans="1:9" x14ac:dyDescent="0.2">
      <c r="A343" s="23">
        <v>383</v>
      </c>
      <c r="B343" s="35">
        <v>43554.521064814813</v>
      </c>
      <c r="C343" s="35">
        <v>43555.939675925925</v>
      </c>
      <c r="D343" s="24">
        <f>IF(AND(Chamados[[#This Row],[Abertura]]&gt;0, Chamados[[#This Row],[Fechamento]]&gt;0, Chamados[[#This Row],[Fechamento]]&gt;Chamados[[#This Row],[Abertura]]), Chamados[[#This Row],[Fechamento]]-Chamados[[#This Row],[Abertura]], "")</f>
        <v>1.4186111111121136</v>
      </c>
      <c r="E3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43" s="26" t="s">
        <v>20</v>
      </c>
      <c r="G343" s="27">
        <v>405985959</v>
      </c>
      <c r="H343" s="26" t="s">
        <v>270</v>
      </c>
      <c r="I343" s="28" t="s">
        <v>138</v>
      </c>
    </row>
    <row r="344" spans="1:9" x14ac:dyDescent="0.2">
      <c r="A344" s="23">
        <v>384</v>
      </c>
      <c r="B344" s="35">
        <v>43554.638344907406</v>
      </c>
      <c r="C344" s="35">
        <v>43555.713773148149</v>
      </c>
      <c r="D344" s="24">
        <f>IF(AND(Chamados[[#This Row],[Abertura]]&gt;0, Chamados[[#This Row],[Fechamento]]&gt;0, Chamados[[#This Row],[Fechamento]]&gt;Chamados[[#This Row],[Abertura]]), Chamados[[#This Row],[Fechamento]]-Chamados[[#This Row],[Abertura]], "")</f>
        <v>1.0754282407433493</v>
      </c>
      <c r="E3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44" s="26" t="s">
        <v>18</v>
      </c>
      <c r="G344" s="27">
        <v>603958212</v>
      </c>
      <c r="H344" s="26" t="s">
        <v>270</v>
      </c>
      <c r="I344" s="28" t="s">
        <v>249</v>
      </c>
    </row>
    <row r="345" spans="1:9" x14ac:dyDescent="0.2">
      <c r="A345" s="23">
        <v>385</v>
      </c>
      <c r="B345" s="35">
        <v>43556.806620370371</v>
      </c>
      <c r="C345" s="35">
        <v>43556.917997685188</v>
      </c>
      <c r="D345" s="24">
        <f>IF(AND(Chamados[[#This Row],[Abertura]]&gt;0, Chamados[[#This Row],[Fechamento]]&gt;0, Chamados[[#This Row],[Fechamento]]&gt;Chamados[[#This Row],[Abertura]]), Chamados[[#This Row],[Fechamento]]-Chamados[[#This Row],[Abertura]], "")</f>
        <v>0.11137731481721858</v>
      </c>
      <c r="E3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5" s="26" t="s">
        <v>10</v>
      </c>
      <c r="G345" s="27">
        <v>997589045</v>
      </c>
      <c r="H345" s="26" t="s">
        <v>276</v>
      </c>
      <c r="I345" s="28" t="s">
        <v>68</v>
      </c>
    </row>
    <row r="346" spans="1:9" x14ac:dyDescent="0.2">
      <c r="A346" s="23">
        <v>386</v>
      </c>
      <c r="B346" s="35">
        <v>43557.363506944443</v>
      </c>
      <c r="C346" s="35">
        <v>43559.137835648151</v>
      </c>
      <c r="D346" s="24">
        <f>IF(AND(Chamados[[#This Row],[Abertura]]&gt;0, Chamados[[#This Row],[Fechamento]]&gt;0, Chamados[[#This Row],[Fechamento]]&gt;Chamados[[#This Row],[Abertura]]), Chamados[[#This Row],[Fechamento]]-Chamados[[#This Row],[Abertura]], "")</f>
        <v>1.7743287037083064</v>
      </c>
      <c r="E3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46" s="26" t="s">
        <v>284</v>
      </c>
      <c r="G346" s="27">
        <v>343073535</v>
      </c>
      <c r="H346" s="26" t="s">
        <v>270</v>
      </c>
      <c r="I346" s="28" t="s">
        <v>93</v>
      </c>
    </row>
    <row r="347" spans="1:9" x14ac:dyDescent="0.2">
      <c r="A347" s="23">
        <v>387</v>
      </c>
      <c r="B347" s="35">
        <v>43557.38480324074</v>
      </c>
      <c r="C347" s="35">
        <v>43557.595370370371</v>
      </c>
      <c r="D347" s="24">
        <f>IF(AND(Chamados[[#This Row],[Abertura]]&gt;0, Chamados[[#This Row],[Fechamento]]&gt;0, Chamados[[#This Row],[Fechamento]]&gt;Chamados[[#This Row],[Abertura]]), Chamados[[#This Row],[Fechamento]]-Chamados[[#This Row],[Abertura]], "")</f>
        <v>0.21056712963036261</v>
      </c>
      <c r="E3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7" s="26" t="s">
        <v>21</v>
      </c>
      <c r="G347" s="27">
        <v>119251935</v>
      </c>
      <c r="H347" s="26" t="s">
        <v>270</v>
      </c>
      <c r="I347" s="28" t="s">
        <v>62</v>
      </c>
    </row>
    <row r="348" spans="1:9" x14ac:dyDescent="0.2">
      <c r="A348" s="23">
        <v>388</v>
      </c>
      <c r="B348" s="35">
        <v>43557.714166666665</v>
      </c>
      <c r="C348" s="35">
        <v>43557.789282407408</v>
      </c>
      <c r="D348" s="24">
        <f>IF(AND(Chamados[[#This Row],[Abertura]]&gt;0, Chamados[[#This Row],[Fechamento]]&gt;0, Chamados[[#This Row],[Fechamento]]&gt;Chamados[[#This Row],[Abertura]]), Chamados[[#This Row],[Fechamento]]-Chamados[[#This Row],[Abertura]], "")</f>
        <v>7.5115740743058268E-2</v>
      </c>
      <c r="E3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48" s="26" t="s">
        <v>9</v>
      </c>
      <c r="G348" s="27">
        <v>300982374</v>
      </c>
      <c r="H348" s="26" t="s">
        <v>276</v>
      </c>
      <c r="I348" s="28" t="s">
        <v>162</v>
      </c>
    </row>
    <row r="349" spans="1:9" x14ac:dyDescent="0.2">
      <c r="A349" s="23">
        <v>389</v>
      </c>
      <c r="B349" s="35">
        <v>43558.559745370374</v>
      </c>
      <c r="C349" s="35">
        <v>43560.110196759262</v>
      </c>
      <c r="D349" s="24">
        <f>IF(AND(Chamados[[#This Row],[Abertura]]&gt;0, Chamados[[#This Row],[Fechamento]]&gt;0, Chamados[[#This Row],[Fechamento]]&gt;Chamados[[#This Row],[Abertura]]), Chamados[[#This Row],[Fechamento]]-Chamados[[#This Row],[Abertura]], "")</f>
        <v>1.5504513888881775</v>
      </c>
      <c r="E3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49" s="26" t="s">
        <v>16</v>
      </c>
      <c r="G349" s="27">
        <v>789976210</v>
      </c>
      <c r="H349" s="26" t="s">
        <v>277</v>
      </c>
      <c r="I349" s="28" t="s">
        <v>132</v>
      </c>
    </row>
    <row r="350" spans="1:9" x14ac:dyDescent="0.2">
      <c r="A350" s="23">
        <v>390</v>
      </c>
      <c r="B350" s="35">
        <v>43560.560023148151</v>
      </c>
      <c r="C350" s="35">
        <v>43560.937013888892</v>
      </c>
      <c r="D350" s="24">
        <f>IF(AND(Chamados[[#This Row],[Abertura]]&gt;0, Chamados[[#This Row],[Fechamento]]&gt;0, Chamados[[#This Row],[Fechamento]]&gt;Chamados[[#This Row],[Abertura]]), Chamados[[#This Row],[Fechamento]]-Chamados[[#This Row],[Abertura]], "")</f>
        <v>0.37699074074043892</v>
      </c>
      <c r="E3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0" s="26" t="s">
        <v>17</v>
      </c>
      <c r="G350" s="27">
        <v>140952082</v>
      </c>
      <c r="H350" s="26" t="s">
        <v>278</v>
      </c>
      <c r="I350" s="28" t="s">
        <v>251</v>
      </c>
    </row>
    <row r="351" spans="1:9" x14ac:dyDescent="0.2">
      <c r="A351" s="23">
        <v>392</v>
      </c>
      <c r="B351" s="35">
        <v>43564.337372685186</v>
      </c>
      <c r="C351" s="35">
        <v>43564.928703703707</v>
      </c>
      <c r="D351" s="24">
        <f>IF(AND(Chamados[[#This Row],[Abertura]]&gt;0, Chamados[[#This Row],[Fechamento]]&gt;0, Chamados[[#This Row],[Fechamento]]&gt;Chamados[[#This Row],[Abertura]]), Chamados[[#This Row],[Fechamento]]-Chamados[[#This Row],[Abertura]], "")</f>
        <v>0.59133101852057735</v>
      </c>
      <c r="E3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1" s="26" t="s">
        <v>10</v>
      </c>
      <c r="G351" s="27">
        <v>396999802</v>
      </c>
      <c r="H351" s="26" t="s">
        <v>278</v>
      </c>
      <c r="I351" s="28" t="s">
        <v>53</v>
      </c>
    </row>
    <row r="352" spans="1:9" x14ac:dyDescent="0.2">
      <c r="A352" s="23">
        <v>393</v>
      </c>
      <c r="B352" s="35">
        <v>43564.467175925929</v>
      </c>
      <c r="C352" s="35">
        <v>43565.759351851855</v>
      </c>
      <c r="D352" s="24">
        <f>IF(AND(Chamados[[#This Row],[Abertura]]&gt;0, Chamados[[#This Row],[Fechamento]]&gt;0, Chamados[[#This Row],[Fechamento]]&gt;Chamados[[#This Row],[Abertura]]), Chamados[[#This Row],[Fechamento]]-Chamados[[#This Row],[Abertura]], "")</f>
        <v>1.2921759259261307</v>
      </c>
      <c r="E3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52" s="26" t="s">
        <v>11</v>
      </c>
      <c r="G352" s="27">
        <v>105436547</v>
      </c>
      <c r="H352" s="26" t="s">
        <v>277</v>
      </c>
      <c r="I352" s="28" t="s">
        <v>163</v>
      </c>
    </row>
    <row r="353" spans="1:9" x14ac:dyDescent="0.2">
      <c r="A353" s="23">
        <v>394</v>
      </c>
      <c r="B353" s="35">
        <v>43564.467291666668</v>
      </c>
      <c r="C353" s="35">
        <v>43564.513564814813</v>
      </c>
      <c r="D353" s="24">
        <f>IF(AND(Chamados[[#This Row],[Abertura]]&gt;0, Chamados[[#This Row],[Fechamento]]&gt;0, Chamados[[#This Row],[Fechamento]]&gt;Chamados[[#This Row],[Abertura]]), Chamados[[#This Row],[Fechamento]]-Chamados[[#This Row],[Abertura]], "")</f>
        <v>4.6273148145701271E-2</v>
      </c>
      <c r="E3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3" s="26" t="s">
        <v>15</v>
      </c>
      <c r="G353" s="27">
        <v>970538202</v>
      </c>
      <c r="H353" s="26" t="s">
        <v>276</v>
      </c>
      <c r="I353" s="28" t="s">
        <v>161</v>
      </c>
    </row>
    <row r="354" spans="1:9" x14ac:dyDescent="0.2">
      <c r="A354" s="23">
        <v>395</v>
      </c>
      <c r="B354" s="35">
        <v>43564.678599537037</v>
      </c>
      <c r="C354" s="35">
        <v>43565.135717592595</v>
      </c>
      <c r="D354" s="24">
        <f>IF(AND(Chamados[[#This Row],[Abertura]]&gt;0, Chamados[[#This Row],[Fechamento]]&gt;0, Chamados[[#This Row],[Fechamento]]&gt;Chamados[[#This Row],[Abertura]]), Chamados[[#This Row],[Fechamento]]-Chamados[[#This Row],[Abertura]], "")</f>
        <v>0.4571180555576575</v>
      </c>
      <c r="E3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4" s="26" t="s">
        <v>11</v>
      </c>
      <c r="G354" s="27">
        <v>953994387</v>
      </c>
      <c r="H354" s="26" t="s">
        <v>276</v>
      </c>
      <c r="I354" s="28" t="s">
        <v>118</v>
      </c>
    </row>
    <row r="355" spans="1:9" x14ac:dyDescent="0.2">
      <c r="A355" s="23">
        <v>397</v>
      </c>
      <c r="B355" s="35">
        <v>43564.803229166668</v>
      </c>
      <c r="C355" s="35">
        <v>43565.681180555555</v>
      </c>
      <c r="D355" s="24">
        <f>IF(AND(Chamados[[#This Row],[Abertura]]&gt;0, Chamados[[#This Row],[Fechamento]]&gt;0, Chamados[[#This Row],[Fechamento]]&gt;Chamados[[#This Row],[Abertura]]), Chamados[[#This Row],[Fechamento]]-Chamados[[#This Row],[Abertura]], "")</f>
        <v>0.87795138888759539</v>
      </c>
      <c r="E3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5" s="26" t="s">
        <v>16</v>
      </c>
      <c r="G355" s="27">
        <v>924213863</v>
      </c>
      <c r="H355" s="26" t="s">
        <v>278</v>
      </c>
      <c r="I355" s="28" t="s">
        <v>146</v>
      </c>
    </row>
    <row r="356" spans="1:9" x14ac:dyDescent="0.2">
      <c r="A356" s="23">
        <v>398</v>
      </c>
      <c r="B356" s="35">
        <v>43565.103356481479</v>
      </c>
      <c r="C356" s="35">
        <v>43565.581365740742</v>
      </c>
      <c r="D356" s="24">
        <f>IF(AND(Chamados[[#This Row],[Abertura]]&gt;0, Chamados[[#This Row],[Fechamento]]&gt;0, Chamados[[#This Row],[Fechamento]]&gt;Chamados[[#This Row],[Abertura]]), Chamados[[#This Row],[Fechamento]]-Chamados[[#This Row],[Abertura]], "")</f>
        <v>0.4780092592627625</v>
      </c>
      <c r="E3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6" s="26" t="s">
        <v>12</v>
      </c>
      <c r="G356" s="27">
        <v>610829744</v>
      </c>
      <c r="H356" s="26" t="s">
        <v>270</v>
      </c>
      <c r="I356" s="28" t="s">
        <v>61</v>
      </c>
    </row>
    <row r="357" spans="1:9" x14ac:dyDescent="0.2">
      <c r="A357" s="23">
        <v>399</v>
      </c>
      <c r="B357" s="35">
        <v>43565.1718287037</v>
      </c>
      <c r="C357" s="35">
        <v>43565.538229166668</v>
      </c>
      <c r="D357" s="24">
        <f>IF(AND(Chamados[[#This Row],[Abertura]]&gt;0, Chamados[[#This Row],[Fechamento]]&gt;0, Chamados[[#This Row],[Fechamento]]&gt;Chamados[[#This Row],[Abertura]]), Chamados[[#This Row],[Fechamento]]-Chamados[[#This Row],[Abertura]], "")</f>
        <v>0.36640046296815854</v>
      </c>
      <c r="E3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7" s="26" t="s">
        <v>12</v>
      </c>
      <c r="G357" s="27">
        <v>374907224</v>
      </c>
      <c r="H357" s="26" t="s">
        <v>276</v>
      </c>
      <c r="I357" s="28" t="s">
        <v>198</v>
      </c>
    </row>
    <row r="358" spans="1:9" x14ac:dyDescent="0.2">
      <c r="A358" s="23">
        <v>400</v>
      </c>
      <c r="B358" s="35">
        <v>43565.506111111114</v>
      </c>
      <c r="C358" s="35">
        <v>43565.740624999999</v>
      </c>
      <c r="D358" s="24">
        <f>IF(AND(Chamados[[#This Row],[Abertura]]&gt;0, Chamados[[#This Row],[Fechamento]]&gt;0, Chamados[[#This Row],[Fechamento]]&gt;Chamados[[#This Row],[Abertura]]), Chamados[[#This Row],[Fechamento]]-Chamados[[#This Row],[Abertura]], "")</f>
        <v>0.23451388888497604</v>
      </c>
      <c r="E3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8" s="26" t="s">
        <v>284</v>
      </c>
      <c r="G358" s="27">
        <v>468507726</v>
      </c>
      <c r="H358" s="26" t="s">
        <v>277</v>
      </c>
      <c r="I358" s="28" t="s">
        <v>31</v>
      </c>
    </row>
    <row r="359" spans="1:9" x14ac:dyDescent="0.2">
      <c r="A359" s="23">
        <v>401</v>
      </c>
      <c r="B359" s="35">
        <v>43565.795787037037</v>
      </c>
      <c r="C359" s="35">
        <v>43566.324537037035</v>
      </c>
      <c r="D359" s="24">
        <f>IF(AND(Chamados[[#This Row],[Abertura]]&gt;0, Chamados[[#This Row],[Fechamento]]&gt;0, Chamados[[#This Row],[Fechamento]]&gt;Chamados[[#This Row],[Abertura]]), Chamados[[#This Row],[Fechamento]]-Chamados[[#This Row],[Abertura]], "")</f>
        <v>0.52874999999767169</v>
      </c>
      <c r="E3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59" s="26" t="s">
        <v>21</v>
      </c>
      <c r="G359" s="27">
        <v>335853679</v>
      </c>
      <c r="H359" s="26" t="s">
        <v>278</v>
      </c>
      <c r="I359" s="28" t="s">
        <v>216</v>
      </c>
    </row>
    <row r="360" spans="1:9" x14ac:dyDescent="0.2">
      <c r="A360" s="23">
        <v>402</v>
      </c>
      <c r="B360" s="35">
        <v>43566.311099537037</v>
      </c>
      <c r="C360" s="35">
        <v>43567.942233796297</v>
      </c>
      <c r="D360" s="24">
        <f>IF(AND(Chamados[[#This Row],[Abertura]]&gt;0, Chamados[[#This Row],[Fechamento]]&gt;0, Chamados[[#This Row],[Fechamento]]&gt;Chamados[[#This Row],[Abertura]]), Chamados[[#This Row],[Fechamento]]-Chamados[[#This Row],[Abertura]], "")</f>
        <v>1.6311342592598521</v>
      </c>
      <c r="E3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60" s="26" t="s">
        <v>10</v>
      </c>
      <c r="G360" s="27">
        <v>69077000</v>
      </c>
      <c r="H360" s="26" t="s">
        <v>277</v>
      </c>
      <c r="I360" s="28" t="s">
        <v>202</v>
      </c>
    </row>
    <row r="361" spans="1:9" x14ac:dyDescent="0.2">
      <c r="A361" s="23">
        <v>403</v>
      </c>
      <c r="B361" s="35">
        <v>43566.364988425928</v>
      </c>
      <c r="C361" s="35">
        <v>43566.53020833333</v>
      </c>
      <c r="D361" s="24">
        <f>IF(AND(Chamados[[#This Row],[Abertura]]&gt;0, Chamados[[#This Row],[Fechamento]]&gt;0, Chamados[[#This Row],[Fechamento]]&gt;Chamados[[#This Row],[Abertura]]), Chamados[[#This Row],[Fechamento]]-Chamados[[#This Row],[Abertura]], "")</f>
        <v>0.16521990740147885</v>
      </c>
      <c r="E3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61" s="26" t="s">
        <v>18</v>
      </c>
      <c r="G361" s="27">
        <v>341884812</v>
      </c>
      <c r="H361" s="26" t="s">
        <v>277</v>
      </c>
      <c r="I361" s="28" t="s">
        <v>65</v>
      </c>
    </row>
    <row r="362" spans="1:9" x14ac:dyDescent="0.2">
      <c r="A362" s="23">
        <v>404</v>
      </c>
      <c r="B362" s="35">
        <v>43566.455613425926</v>
      </c>
      <c r="C362" s="35">
        <v>43566.880995370368</v>
      </c>
      <c r="D362" s="24">
        <f>IF(AND(Chamados[[#This Row],[Abertura]]&gt;0, Chamados[[#This Row],[Fechamento]]&gt;0, Chamados[[#This Row],[Fechamento]]&gt;Chamados[[#This Row],[Abertura]]), Chamados[[#This Row],[Fechamento]]-Chamados[[#This Row],[Abertura]], "")</f>
        <v>0.42538194444205146</v>
      </c>
      <c r="E3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62" s="26" t="s">
        <v>9</v>
      </c>
      <c r="G362" s="27">
        <v>516125504</v>
      </c>
      <c r="H362" s="26" t="s">
        <v>276</v>
      </c>
      <c r="I362" s="28" t="s">
        <v>246</v>
      </c>
    </row>
    <row r="363" spans="1:9" x14ac:dyDescent="0.2">
      <c r="A363" s="23">
        <v>405</v>
      </c>
      <c r="B363" s="35">
        <v>43567.404328703706</v>
      </c>
      <c r="C363" s="35">
        <v>43568.764907407407</v>
      </c>
      <c r="D363" s="24">
        <f>IF(AND(Chamados[[#This Row],[Abertura]]&gt;0, Chamados[[#This Row],[Fechamento]]&gt;0, Chamados[[#This Row],[Fechamento]]&gt;Chamados[[#This Row],[Abertura]]), Chamados[[#This Row],[Fechamento]]-Chamados[[#This Row],[Abertura]], "")</f>
        <v>1.3605787037013215</v>
      </c>
      <c r="E3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63" s="26" t="s">
        <v>284</v>
      </c>
      <c r="G363" s="27">
        <v>52279298</v>
      </c>
      <c r="H363" s="26" t="s">
        <v>270</v>
      </c>
      <c r="I363" s="28" t="s">
        <v>236</v>
      </c>
    </row>
    <row r="364" spans="1:9" x14ac:dyDescent="0.2">
      <c r="A364" s="23">
        <v>406</v>
      </c>
      <c r="B364" s="35">
        <v>43567.498495370368</v>
      </c>
      <c r="C364" s="35">
        <v>43567.713923611111</v>
      </c>
      <c r="D364" s="24">
        <f>IF(AND(Chamados[[#This Row],[Abertura]]&gt;0, Chamados[[#This Row],[Fechamento]]&gt;0, Chamados[[#This Row],[Fechamento]]&gt;Chamados[[#This Row],[Abertura]]), Chamados[[#This Row],[Fechamento]]-Chamados[[#This Row],[Abertura]], "")</f>
        <v>0.21542824074276723</v>
      </c>
      <c r="E3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64" s="26" t="s">
        <v>14</v>
      </c>
      <c r="G364" s="27">
        <v>331762980</v>
      </c>
      <c r="H364" s="26" t="s">
        <v>276</v>
      </c>
      <c r="I364" s="28" t="s">
        <v>67</v>
      </c>
    </row>
    <row r="365" spans="1:9" x14ac:dyDescent="0.2">
      <c r="A365" s="23">
        <v>407</v>
      </c>
      <c r="B365" s="35">
        <v>43567.534571759257</v>
      </c>
      <c r="C365" s="35">
        <v>43567.578506944446</v>
      </c>
      <c r="D365" s="24">
        <f>IF(AND(Chamados[[#This Row],[Abertura]]&gt;0, Chamados[[#This Row],[Fechamento]]&gt;0, Chamados[[#This Row],[Fechamento]]&gt;Chamados[[#This Row],[Abertura]]), Chamados[[#This Row],[Fechamento]]-Chamados[[#This Row],[Abertura]], "")</f>
        <v>4.3935185189184267E-2</v>
      </c>
      <c r="E3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65" s="26" t="s">
        <v>13</v>
      </c>
      <c r="G365" s="27">
        <v>567660135</v>
      </c>
      <c r="H365" s="26" t="s">
        <v>270</v>
      </c>
      <c r="I365" s="28" t="s">
        <v>179</v>
      </c>
    </row>
    <row r="366" spans="1:9" x14ac:dyDescent="0.2">
      <c r="A366" s="23">
        <v>408</v>
      </c>
      <c r="B366" s="35">
        <v>43567.918020833335</v>
      </c>
      <c r="C366" s="35">
        <v>43568.052106481482</v>
      </c>
      <c r="D366" s="24">
        <f>IF(AND(Chamados[[#This Row],[Abertura]]&gt;0, Chamados[[#This Row],[Fechamento]]&gt;0, Chamados[[#This Row],[Fechamento]]&gt;Chamados[[#This Row],[Abertura]]), Chamados[[#This Row],[Fechamento]]-Chamados[[#This Row],[Abertura]], "")</f>
        <v>0.1340856481474475</v>
      </c>
      <c r="E3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66" s="26" t="s">
        <v>8</v>
      </c>
      <c r="G366" s="27">
        <v>782537238</v>
      </c>
      <c r="H366" s="26" t="s">
        <v>278</v>
      </c>
      <c r="I366" s="28" t="s">
        <v>148</v>
      </c>
    </row>
    <row r="367" spans="1:9" x14ac:dyDescent="0.2">
      <c r="A367" s="23">
        <v>409</v>
      </c>
      <c r="B367" s="35">
        <v>43568.007465277777</v>
      </c>
      <c r="C367" s="35">
        <v>43569.265914351854</v>
      </c>
      <c r="D367" s="24">
        <f>IF(AND(Chamados[[#This Row],[Abertura]]&gt;0, Chamados[[#This Row],[Fechamento]]&gt;0, Chamados[[#This Row],[Fechamento]]&gt;Chamados[[#This Row],[Abertura]]), Chamados[[#This Row],[Fechamento]]-Chamados[[#This Row],[Abertura]], "")</f>
        <v>1.2584490740773617</v>
      </c>
      <c r="E3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67" s="26" t="s">
        <v>15</v>
      </c>
      <c r="G367" s="27">
        <v>730648973</v>
      </c>
      <c r="H367" s="26" t="s">
        <v>270</v>
      </c>
      <c r="I367" s="28" t="s">
        <v>233</v>
      </c>
    </row>
    <row r="368" spans="1:9" x14ac:dyDescent="0.2">
      <c r="A368" s="23">
        <v>410</v>
      </c>
      <c r="B368" s="35">
        <v>43568.479722222219</v>
      </c>
      <c r="C368" s="35">
        <v>43568.458333333336</v>
      </c>
      <c r="D368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3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368" s="26" t="s">
        <v>11</v>
      </c>
      <c r="G368" s="27">
        <v>701952809</v>
      </c>
      <c r="H368" s="26" t="s">
        <v>276</v>
      </c>
      <c r="I368" s="28" t="s">
        <v>58</v>
      </c>
    </row>
    <row r="369" spans="1:9" x14ac:dyDescent="0.2">
      <c r="A369" s="23">
        <v>411</v>
      </c>
      <c r="B369" s="35">
        <v>43569.713009259256</v>
      </c>
      <c r="C369" s="35">
        <v>43570.970254629632</v>
      </c>
      <c r="D369" s="24">
        <f>IF(AND(Chamados[[#This Row],[Abertura]]&gt;0, Chamados[[#This Row],[Fechamento]]&gt;0, Chamados[[#This Row],[Fechamento]]&gt;Chamados[[#This Row],[Abertura]]), Chamados[[#This Row],[Fechamento]]-Chamados[[#This Row],[Abertura]], "")</f>
        <v>1.2572453703760402</v>
      </c>
      <c r="E3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69" s="26" t="s">
        <v>21</v>
      </c>
      <c r="G369" s="27">
        <v>888916563</v>
      </c>
      <c r="H369" s="26" t="s">
        <v>277</v>
      </c>
      <c r="I369" s="28" t="s">
        <v>96</v>
      </c>
    </row>
    <row r="370" spans="1:9" x14ac:dyDescent="0.2">
      <c r="A370" s="23">
        <v>413</v>
      </c>
      <c r="B370" s="35">
        <v>43570.838819444441</v>
      </c>
      <c r="C370" s="35">
        <v>43571.715231481481</v>
      </c>
      <c r="D370" s="24">
        <f>IF(AND(Chamados[[#This Row],[Abertura]]&gt;0, Chamados[[#This Row],[Fechamento]]&gt;0, Chamados[[#This Row],[Fechamento]]&gt;Chamados[[#This Row],[Abertura]]), Chamados[[#This Row],[Fechamento]]-Chamados[[#This Row],[Abertura]], "")</f>
        <v>0.8764120370396995</v>
      </c>
      <c r="E3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0" s="26" t="s">
        <v>18</v>
      </c>
      <c r="G370" s="27">
        <v>940152707</v>
      </c>
      <c r="H370" s="26" t="s">
        <v>278</v>
      </c>
      <c r="I370" s="28" t="s">
        <v>262</v>
      </c>
    </row>
    <row r="371" spans="1:9" x14ac:dyDescent="0.2">
      <c r="A371" s="23">
        <v>414</v>
      </c>
      <c r="B371" s="35">
        <v>43572.616574074076</v>
      </c>
      <c r="C371" s="35">
        <v>43573.223807870374</v>
      </c>
      <c r="D371" s="24">
        <f>IF(AND(Chamados[[#This Row],[Abertura]]&gt;0, Chamados[[#This Row],[Fechamento]]&gt;0, Chamados[[#This Row],[Fechamento]]&gt;Chamados[[#This Row],[Abertura]]), Chamados[[#This Row],[Fechamento]]-Chamados[[#This Row],[Abertura]], "")</f>
        <v>0.60723379629780538</v>
      </c>
      <c r="E3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1" s="26" t="s">
        <v>20</v>
      </c>
      <c r="G371" s="27">
        <v>516502723</v>
      </c>
      <c r="H371" s="26" t="s">
        <v>270</v>
      </c>
      <c r="I371" s="28" t="s">
        <v>151</v>
      </c>
    </row>
    <row r="372" spans="1:9" x14ac:dyDescent="0.2">
      <c r="A372" s="23">
        <v>415</v>
      </c>
      <c r="B372" s="35">
        <v>43573.954884259256</v>
      </c>
      <c r="C372" s="35">
        <v>43574.567245370374</v>
      </c>
      <c r="D372" s="24">
        <f>IF(AND(Chamados[[#This Row],[Abertura]]&gt;0, Chamados[[#This Row],[Fechamento]]&gt;0, Chamados[[#This Row],[Fechamento]]&gt;Chamados[[#This Row],[Abertura]]), Chamados[[#This Row],[Fechamento]]-Chamados[[#This Row],[Abertura]], "")</f>
        <v>0.61236111111793434</v>
      </c>
      <c r="E3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2" s="26" t="s">
        <v>284</v>
      </c>
      <c r="G372" s="27">
        <v>717791077</v>
      </c>
      <c r="H372" s="26" t="s">
        <v>276</v>
      </c>
      <c r="I372" s="28" t="s">
        <v>205</v>
      </c>
    </row>
    <row r="373" spans="1:9" x14ac:dyDescent="0.2">
      <c r="A373" s="23">
        <v>416</v>
      </c>
      <c r="B373" s="35">
        <v>43573.995347222219</v>
      </c>
      <c r="C373" s="35">
        <v>43575.963946759257</v>
      </c>
      <c r="D373" s="24">
        <f>IF(AND(Chamados[[#This Row],[Abertura]]&gt;0, Chamados[[#This Row],[Fechamento]]&gt;0, Chamados[[#This Row],[Fechamento]]&gt;Chamados[[#This Row],[Abertura]]), Chamados[[#This Row],[Fechamento]]-Chamados[[#This Row],[Abertura]], "")</f>
        <v>1.9685995370382443</v>
      </c>
      <c r="E3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73" s="26" t="s">
        <v>17</v>
      </c>
      <c r="G373" s="27">
        <v>341649404</v>
      </c>
      <c r="H373" s="26" t="s">
        <v>277</v>
      </c>
      <c r="I373" s="28" t="s">
        <v>115</v>
      </c>
    </row>
    <row r="374" spans="1:9" x14ac:dyDescent="0.2">
      <c r="A374" s="23">
        <v>417</v>
      </c>
      <c r="B374" s="35">
        <v>43574.058958333335</v>
      </c>
      <c r="C374" s="35">
        <v>43574.758564814816</v>
      </c>
      <c r="D374" s="24">
        <f>IF(AND(Chamados[[#This Row],[Abertura]]&gt;0, Chamados[[#This Row],[Fechamento]]&gt;0, Chamados[[#This Row],[Fechamento]]&gt;Chamados[[#This Row],[Abertura]]), Chamados[[#This Row],[Fechamento]]-Chamados[[#This Row],[Abertura]], "")</f>
        <v>0.69960648148116888</v>
      </c>
      <c r="E3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4" s="26" t="s">
        <v>9</v>
      </c>
      <c r="G374" s="27">
        <v>939341860</v>
      </c>
      <c r="H374" s="26" t="s">
        <v>276</v>
      </c>
      <c r="I374" s="28" t="s">
        <v>57</v>
      </c>
    </row>
    <row r="375" spans="1:9" x14ac:dyDescent="0.2">
      <c r="A375" s="23">
        <v>418</v>
      </c>
      <c r="B375" s="35">
        <v>43574.234490740739</v>
      </c>
      <c r="C375" s="35">
        <v>43574.28460648148</v>
      </c>
      <c r="D375" s="24">
        <f>IF(AND(Chamados[[#This Row],[Abertura]]&gt;0, Chamados[[#This Row],[Fechamento]]&gt;0, Chamados[[#This Row],[Fechamento]]&gt;Chamados[[#This Row],[Abertura]]), Chamados[[#This Row],[Fechamento]]-Chamados[[#This Row],[Abertura]], "")</f>
        <v>5.0115740741603076E-2</v>
      </c>
      <c r="E3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5" s="26" t="s">
        <v>16</v>
      </c>
      <c r="G375" s="27">
        <v>755891110</v>
      </c>
      <c r="H375" s="26" t="s">
        <v>277</v>
      </c>
      <c r="I375" s="28" t="s">
        <v>164</v>
      </c>
    </row>
    <row r="376" spans="1:9" x14ac:dyDescent="0.2">
      <c r="A376" s="23">
        <v>419</v>
      </c>
      <c r="B376" s="35">
        <v>43574.382974537039</v>
      </c>
      <c r="C376" s="35">
        <v>43574.866562499999</v>
      </c>
      <c r="D376" s="24">
        <f>IF(AND(Chamados[[#This Row],[Abertura]]&gt;0, Chamados[[#This Row],[Fechamento]]&gt;0, Chamados[[#This Row],[Fechamento]]&gt;Chamados[[#This Row],[Abertura]]), Chamados[[#This Row],[Fechamento]]-Chamados[[#This Row],[Abertura]], "")</f>
        <v>0.48358796296088258</v>
      </c>
      <c r="E3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76" s="26" t="s">
        <v>14</v>
      </c>
      <c r="G376" s="27">
        <v>846408562</v>
      </c>
      <c r="H376" s="26" t="s">
        <v>276</v>
      </c>
      <c r="I376" s="28" t="s">
        <v>179</v>
      </c>
    </row>
    <row r="377" spans="1:9" x14ac:dyDescent="0.2">
      <c r="A377" s="23">
        <v>420</v>
      </c>
      <c r="B377" s="35">
        <v>43574.607997685183</v>
      </c>
      <c r="C377" s="35">
        <v>43575.896180555559</v>
      </c>
      <c r="D377" s="24">
        <f>IF(AND(Chamados[[#This Row],[Abertura]]&gt;0, Chamados[[#This Row],[Fechamento]]&gt;0, Chamados[[#This Row],[Fechamento]]&gt;Chamados[[#This Row],[Abertura]]), Chamados[[#This Row],[Fechamento]]-Chamados[[#This Row],[Abertura]], "")</f>
        <v>1.2881828703757492</v>
      </c>
      <c r="E3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77" s="26" t="s">
        <v>284</v>
      </c>
      <c r="G377" s="27">
        <v>220018170</v>
      </c>
      <c r="H377" s="26" t="s">
        <v>270</v>
      </c>
      <c r="I377" s="28" t="s">
        <v>60</v>
      </c>
    </row>
    <row r="378" spans="1:9" x14ac:dyDescent="0.2">
      <c r="A378" s="23">
        <v>421</v>
      </c>
      <c r="B378" s="35">
        <v>43574.689780092594</v>
      </c>
      <c r="C378" s="35">
        <v>43576.577048611114</v>
      </c>
      <c r="D378" s="24">
        <f>IF(AND(Chamados[[#This Row],[Abertura]]&gt;0, Chamados[[#This Row],[Fechamento]]&gt;0, Chamados[[#This Row],[Fechamento]]&gt;Chamados[[#This Row],[Abertura]]), Chamados[[#This Row],[Fechamento]]-Chamados[[#This Row],[Abertura]], "")</f>
        <v>1.8872685185197042</v>
      </c>
      <c r="E3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78" s="26" t="s">
        <v>10</v>
      </c>
      <c r="G378" s="27">
        <v>921515703</v>
      </c>
      <c r="H378" s="26" t="s">
        <v>277</v>
      </c>
      <c r="I378" s="28" t="s">
        <v>36</v>
      </c>
    </row>
    <row r="379" spans="1:9" x14ac:dyDescent="0.2">
      <c r="A379" s="23">
        <v>422</v>
      </c>
      <c r="B379" s="35">
        <v>43574.903958333336</v>
      </c>
      <c r="C379" s="35">
        <v>43576.334513888891</v>
      </c>
      <c r="D379" s="24">
        <f>IF(AND(Chamados[[#This Row],[Abertura]]&gt;0, Chamados[[#This Row],[Fechamento]]&gt;0, Chamados[[#This Row],[Fechamento]]&gt;Chamados[[#This Row],[Abertura]]), Chamados[[#This Row],[Fechamento]]-Chamados[[#This Row],[Abertura]], "")</f>
        <v>1.4305555555547471</v>
      </c>
      <c r="E3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79" s="26" t="s">
        <v>285</v>
      </c>
      <c r="G379" s="27">
        <v>8322658</v>
      </c>
      <c r="H379" s="26" t="s">
        <v>277</v>
      </c>
      <c r="I379" s="28" t="s">
        <v>117</v>
      </c>
    </row>
    <row r="380" spans="1:9" x14ac:dyDescent="0.2">
      <c r="A380" s="23">
        <v>423</v>
      </c>
      <c r="B380" s="35">
        <v>43575.992280092592</v>
      </c>
      <c r="C380" s="35">
        <v>43576.259826388887</v>
      </c>
      <c r="D380" s="24">
        <f>IF(AND(Chamados[[#This Row],[Abertura]]&gt;0, Chamados[[#This Row],[Fechamento]]&gt;0, Chamados[[#This Row],[Fechamento]]&gt;Chamados[[#This Row],[Abertura]]), Chamados[[#This Row],[Fechamento]]-Chamados[[#This Row],[Abertura]], "")</f>
        <v>0.26754629629431292</v>
      </c>
      <c r="E3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0" s="26" t="s">
        <v>16</v>
      </c>
      <c r="G380" s="27">
        <v>89304812</v>
      </c>
      <c r="H380" s="26" t="s">
        <v>276</v>
      </c>
      <c r="I380" s="28" t="s">
        <v>230</v>
      </c>
    </row>
    <row r="381" spans="1:9" x14ac:dyDescent="0.2">
      <c r="A381" s="23">
        <v>424</v>
      </c>
      <c r="B381" s="35">
        <v>43576.172256944446</v>
      </c>
      <c r="C381" s="35">
        <v>43577.977627314816</v>
      </c>
      <c r="D381" s="24">
        <f>IF(AND(Chamados[[#This Row],[Abertura]]&gt;0, Chamados[[#This Row],[Fechamento]]&gt;0, Chamados[[#This Row],[Fechamento]]&gt;Chamados[[#This Row],[Abertura]]), Chamados[[#This Row],[Fechamento]]-Chamados[[#This Row],[Abertura]], "")</f>
        <v>1.8053703703699284</v>
      </c>
      <c r="E3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81" s="26" t="s">
        <v>11</v>
      </c>
      <c r="G381" s="27">
        <v>290534601</v>
      </c>
      <c r="H381" s="26" t="s">
        <v>270</v>
      </c>
      <c r="I381" s="28" t="s">
        <v>241</v>
      </c>
    </row>
    <row r="382" spans="1:9" x14ac:dyDescent="0.2">
      <c r="A382" s="23">
        <v>425</v>
      </c>
      <c r="B382" s="35">
        <v>43576.644224537034</v>
      </c>
      <c r="C382" s="35">
        <v>43576.784317129626</v>
      </c>
      <c r="D382" s="24">
        <f>IF(AND(Chamados[[#This Row],[Abertura]]&gt;0, Chamados[[#This Row],[Fechamento]]&gt;0, Chamados[[#This Row],[Fechamento]]&gt;Chamados[[#This Row],[Abertura]]), Chamados[[#This Row],[Fechamento]]-Chamados[[#This Row],[Abertura]], "")</f>
        <v>0.14009259259182727</v>
      </c>
      <c r="E3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2" s="26" t="s">
        <v>284</v>
      </c>
      <c r="G382" s="27">
        <v>549028229</v>
      </c>
      <c r="H382" s="26" t="s">
        <v>270</v>
      </c>
      <c r="I382" s="28" t="s">
        <v>253</v>
      </c>
    </row>
    <row r="383" spans="1:9" x14ac:dyDescent="0.2">
      <c r="A383" s="23">
        <v>426</v>
      </c>
      <c r="B383" s="35">
        <v>43576.698981481481</v>
      </c>
      <c r="C383" s="35">
        <v>43578.595532407409</v>
      </c>
      <c r="D383" s="24">
        <f>IF(AND(Chamados[[#This Row],[Abertura]]&gt;0, Chamados[[#This Row],[Fechamento]]&gt;0, Chamados[[#This Row],[Fechamento]]&gt;Chamados[[#This Row],[Abertura]]), Chamados[[#This Row],[Fechamento]]-Chamados[[#This Row],[Abertura]], "")</f>
        <v>1.8965509259287501</v>
      </c>
      <c r="E3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83" s="26" t="s">
        <v>269</v>
      </c>
      <c r="G383" s="27">
        <v>421976536</v>
      </c>
      <c r="H383" s="26" t="s">
        <v>277</v>
      </c>
      <c r="I383" s="28" t="s">
        <v>234</v>
      </c>
    </row>
    <row r="384" spans="1:9" x14ac:dyDescent="0.2">
      <c r="A384" s="23">
        <v>428</v>
      </c>
      <c r="B384" s="35">
        <v>43577.208912037036</v>
      </c>
      <c r="C384" s="35">
        <v>43577.775613425925</v>
      </c>
      <c r="D384" s="24">
        <f>IF(AND(Chamados[[#This Row],[Abertura]]&gt;0, Chamados[[#This Row],[Fechamento]]&gt;0, Chamados[[#This Row],[Fechamento]]&gt;Chamados[[#This Row],[Abertura]]), Chamados[[#This Row],[Fechamento]]-Chamados[[#This Row],[Abertura]], "")</f>
        <v>0.56670138888875954</v>
      </c>
      <c r="E3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4" s="26" t="s">
        <v>14</v>
      </c>
      <c r="G384" s="27">
        <v>563577179</v>
      </c>
      <c r="H384" s="26" t="s">
        <v>270</v>
      </c>
      <c r="I384" s="28" t="s">
        <v>140</v>
      </c>
    </row>
    <row r="385" spans="1:9" x14ac:dyDescent="0.2">
      <c r="A385" s="23">
        <v>429</v>
      </c>
      <c r="B385" s="35">
        <v>43577.43378472222</v>
      </c>
      <c r="C385" s="35">
        <v>43577.675069444442</v>
      </c>
      <c r="D385" s="24">
        <f>IF(AND(Chamados[[#This Row],[Abertura]]&gt;0, Chamados[[#This Row],[Fechamento]]&gt;0, Chamados[[#This Row],[Fechamento]]&gt;Chamados[[#This Row],[Abertura]]), Chamados[[#This Row],[Fechamento]]-Chamados[[#This Row],[Abertura]], "")</f>
        <v>0.24128472222218988</v>
      </c>
      <c r="E3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5" s="26" t="s">
        <v>9</v>
      </c>
      <c r="G385" s="27">
        <v>482948996</v>
      </c>
      <c r="H385" s="26" t="s">
        <v>276</v>
      </c>
      <c r="I385" s="28" t="s">
        <v>102</v>
      </c>
    </row>
    <row r="386" spans="1:9" x14ac:dyDescent="0.2">
      <c r="A386" s="23">
        <v>431</v>
      </c>
      <c r="B386" s="35">
        <v>43579.075173611112</v>
      </c>
      <c r="C386" s="35">
        <v>43579.442893518521</v>
      </c>
      <c r="D386" s="24">
        <f>IF(AND(Chamados[[#This Row],[Abertura]]&gt;0, Chamados[[#This Row],[Fechamento]]&gt;0, Chamados[[#This Row],[Fechamento]]&gt;Chamados[[#This Row],[Abertura]]), Chamados[[#This Row],[Fechamento]]-Chamados[[#This Row],[Abertura]], "")</f>
        <v>0.36771990740817273</v>
      </c>
      <c r="E3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6" s="26" t="s">
        <v>11</v>
      </c>
      <c r="G386" s="27">
        <v>324969845</v>
      </c>
      <c r="H386" s="26" t="s">
        <v>277</v>
      </c>
      <c r="I386" s="28" t="s">
        <v>183</v>
      </c>
    </row>
    <row r="387" spans="1:9" x14ac:dyDescent="0.2">
      <c r="A387" s="23">
        <v>432</v>
      </c>
      <c r="B387" s="35">
        <v>43579.685381944444</v>
      </c>
      <c r="C387" s="35">
        <v>43579.868657407409</v>
      </c>
      <c r="D387" s="24">
        <f>IF(AND(Chamados[[#This Row],[Abertura]]&gt;0, Chamados[[#This Row],[Fechamento]]&gt;0, Chamados[[#This Row],[Fechamento]]&gt;Chamados[[#This Row],[Abertura]]), Chamados[[#This Row],[Fechamento]]-Chamados[[#This Row],[Abertura]], "")</f>
        <v>0.18327546296495711</v>
      </c>
      <c r="E3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7" s="26" t="s">
        <v>11</v>
      </c>
      <c r="G387" s="27">
        <v>365335884</v>
      </c>
      <c r="H387" s="26" t="s">
        <v>277</v>
      </c>
      <c r="I387" s="28" t="s">
        <v>210</v>
      </c>
    </row>
    <row r="388" spans="1:9" x14ac:dyDescent="0.2">
      <c r="A388" s="23">
        <v>433</v>
      </c>
      <c r="B388" s="35">
        <v>43579.845601851855</v>
      </c>
      <c r="C388" s="35">
        <v>43580.720439814817</v>
      </c>
      <c r="D388" s="24">
        <f>IF(AND(Chamados[[#This Row],[Abertura]]&gt;0, Chamados[[#This Row],[Fechamento]]&gt;0, Chamados[[#This Row],[Fechamento]]&gt;Chamados[[#This Row],[Abertura]]), Chamados[[#This Row],[Fechamento]]-Chamados[[#This Row],[Abertura]], "")</f>
        <v>0.87483796296146465</v>
      </c>
      <c r="E3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8" s="26" t="s">
        <v>285</v>
      </c>
      <c r="G388" s="27">
        <v>797777208</v>
      </c>
      <c r="H388" s="26" t="s">
        <v>277</v>
      </c>
      <c r="I388" s="28" t="s">
        <v>50</v>
      </c>
    </row>
    <row r="389" spans="1:9" x14ac:dyDescent="0.2">
      <c r="A389" s="23">
        <v>434</v>
      </c>
      <c r="B389" s="35">
        <v>43580.066967592589</v>
      </c>
      <c r="C389" s="35">
        <v>43580.749814814815</v>
      </c>
      <c r="D389" s="24">
        <f>IF(AND(Chamados[[#This Row],[Abertura]]&gt;0, Chamados[[#This Row],[Fechamento]]&gt;0, Chamados[[#This Row],[Fechamento]]&gt;Chamados[[#This Row],[Abertura]]), Chamados[[#This Row],[Fechamento]]-Chamados[[#This Row],[Abertura]], "")</f>
        <v>0.68284722222597338</v>
      </c>
      <c r="E3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89" s="26" t="s">
        <v>15</v>
      </c>
      <c r="G389" s="27">
        <v>51758254</v>
      </c>
      <c r="H389" s="26" t="s">
        <v>277</v>
      </c>
      <c r="I389" s="28" t="s">
        <v>63</v>
      </c>
    </row>
    <row r="390" spans="1:9" x14ac:dyDescent="0.2">
      <c r="A390" s="23">
        <v>435</v>
      </c>
      <c r="B390" s="35">
        <v>43580.655844907407</v>
      </c>
      <c r="C390" s="35">
        <v>43580.925486111111</v>
      </c>
      <c r="D390" s="24">
        <f>IF(AND(Chamados[[#This Row],[Abertura]]&gt;0, Chamados[[#This Row],[Fechamento]]&gt;0, Chamados[[#This Row],[Fechamento]]&gt;Chamados[[#This Row],[Abertura]]), Chamados[[#This Row],[Fechamento]]-Chamados[[#This Row],[Abertura]], "")</f>
        <v>0.26964120370394085</v>
      </c>
      <c r="E3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0" s="26" t="s">
        <v>17</v>
      </c>
      <c r="G390" s="27">
        <v>579716896</v>
      </c>
      <c r="H390" s="26" t="s">
        <v>277</v>
      </c>
      <c r="I390" s="28" t="s">
        <v>51</v>
      </c>
    </row>
    <row r="391" spans="1:9" x14ac:dyDescent="0.2">
      <c r="A391" s="23">
        <v>436</v>
      </c>
      <c r="B391" s="35">
        <v>43580.798055555555</v>
      </c>
      <c r="C391" s="35">
        <v>43582.406099537038</v>
      </c>
      <c r="D391" s="24">
        <f>IF(AND(Chamados[[#This Row],[Abertura]]&gt;0, Chamados[[#This Row],[Fechamento]]&gt;0, Chamados[[#This Row],[Fechamento]]&gt;Chamados[[#This Row],[Abertura]]), Chamados[[#This Row],[Fechamento]]-Chamados[[#This Row],[Abertura]], "")</f>
        <v>1.6080439814832062</v>
      </c>
      <c r="E3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391" s="26" t="s">
        <v>16</v>
      </c>
      <c r="G391" s="27">
        <v>560071165</v>
      </c>
      <c r="H391" s="26" t="s">
        <v>270</v>
      </c>
      <c r="I391" s="28" t="s">
        <v>87</v>
      </c>
    </row>
    <row r="392" spans="1:9" x14ac:dyDescent="0.2">
      <c r="A392" s="23">
        <v>438</v>
      </c>
      <c r="B392" s="35">
        <v>43581.905613425923</v>
      </c>
      <c r="C392" s="35">
        <v>43582.345219907409</v>
      </c>
      <c r="D392" s="24">
        <f>IF(AND(Chamados[[#This Row],[Abertura]]&gt;0, Chamados[[#This Row],[Fechamento]]&gt;0, Chamados[[#This Row],[Fechamento]]&gt;Chamados[[#This Row],[Abertura]]), Chamados[[#This Row],[Fechamento]]-Chamados[[#This Row],[Abertura]], "")</f>
        <v>0.43960648148640757</v>
      </c>
      <c r="E3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2" s="26" t="s">
        <v>18</v>
      </c>
      <c r="G392" s="27">
        <v>349718963</v>
      </c>
      <c r="H392" s="26" t="s">
        <v>278</v>
      </c>
      <c r="I392" s="28" t="s">
        <v>135</v>
      </c>
    </row>
    <row r="393" spans="1:9" x14ac:dyDescent="0.2">
      <c r="A393" s="23">
        <v>439</v>
      </c>
      <c r="B393" s="35">
        <v>43582.575219907405</v>
      </c>
      <c r="C393" s="35">
        <v>43583.358807870369</v>
      </c>
      <c r="D393" s="24">
        <f>IF(AND(Chamados[[#This Row],[Abertura]]&gt;0, Chamados[[#This Row],[Fechamento]]&gt;0, Chamados[[#This Row],[Fechamento]]&gt;Chamados[[#This Row],[Abertura]]), Chamados[[#This Row],[Fechamento]]-Chamados[[#This Row],[Abertura]], "")</f>
        <v>0.78358796296379296</v>
      </c>
      <c r="E3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3" s="26" t="s">
        <v>12</v>
      </c>
      <c r="G393" s="27">
        <v>283932433</v>
      </c>
      <c r="H393" s="26" t="s">
        <v>276</v>
      </c>
      <c r="I393" s="28" t="s">
        <v>234</v>
      </c>
    </row>
    <row r="394" spans="1:9" x14ac:dyDescent="0.2">
      <c r="A394" s="23">
        <v>440</v>
      </c>
      <c r="B394" s="35">
        <v>43583.45579861111</v>
      </c>
      <c r="C394" s="35">
        <v>43584.201782407406</v>
      </c>
      <c r="D394" s="24">
        <f>IF(AND(Chamados[[#This Row],[Abertura]]&gt;0, Chamados[[#This Row],[Fechamento]]&gt;0, Chamados[[#This Row],[Fechamento]]&gt;Chamados[[#This Row],[Abertura]]), Chamados[[#This Row],[Fechamento]]-Chamados[[#This Row],[Abertura]], "")</f>
        <v>0.74598379629605915</v>
      </c>
      <c r="E3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4" s="26" t="s">
        <v>12</v>
      </c>
      <c r="G394" s="27">
        <v>825951838</v>
      </c>
      <c r="H394" s="26" t="s">
        <v>270</v>
      </c>
      <c r="I394" s="28" t="s">
        <v>77</v>
      </c>
    </row>
    <row r="395" spans="1:9" x14ac:dyDescent="0.2">
      <c r="A395" s="23">
        <v>441</v>
      </c>
      <c r="B395" s="35">
        <v>43585.222187500003</v>
      </c>
      <c r="C395" s="35">
        <v>43585.754710648151</v>
      </c>
      <c r="D395" s="24">
        <f>IF(AND(Chamados[[#This Row],[Abertura]]&gt;0, Chamados[[#This Row],[Fechamento]]&gt;0, Chamados[[#This Row],[Fechamento]]&gt;Chamados[[#This Row],[Abertura]]), Chamados[[#This Row],[Fechamento]]-Chamados[[#This Row],[Abertura]], "")</f>
        <v>0.5325231481474475</v>
      </c>
      <c r="E3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5" s="26" t="s">
        <v>13</v>
      </c>
      <c r="G395" s="27">
        <v>10811900</v>
      </c>
      <c r="H395" s="26" t="s">
        <v>278</v>
      </c>
      <c r="I395" s="28" t="s">
        <v>263</v>
      </c>
    </row>
    <row r="396" spans="1:9" x14ac:dyDescent="0.2">
      <c r="A396" s="23">
        <v>442</v>
      </c>
      <c r="B396" s="35">
        <v>43585.805775462963</v>
      </c>
      <c r="C396" s="35">
        <v>43586.200624999998</v>
      </c>
      <c r="D396" s="24">
        <f>IF(AND(Chamados[[#This Row],[Abertura]]&gt;0, Chamados[[#This Row],[Fechamento]]&gt;0, Chamados[[#This Row],[Fechamento]]&gt;Chamados[[#This Row],[Abertura]]), Chamados[[#This Row],[Fechamento]]-Chamados[[#This Row],[Abertura]], "")</f>
        <v>0.39484953703504289</v>
      </c>
      <c r="E3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6" s="26" t="s">
        <v>11</v>
      </c>
      <c r="G396" s="27">
        <v>388817709</v>
      </c>
      <c r="H396" s="26" t="s">
        <v>270</v>
      </c>
      <c r="I396" s="28" t="s">
        <v>181</v>
      </c>
    </row>
    <row r="397" spans="1:9" x14ac:dyDescent="0.2">
      <c r="A397" s="23">
        <v>443</v>
      </c>
      <c r="B397" s="35">
        <v>43586.544571759259</v>
      </c>
      <c r="C397" s="35">
        <v>43587.441863425927</v>
      </c>
      <c r="D397" s="24">
        <f>IF(AND(Chamados[[#This Row],[Abertura]]&gt;0, Chamados[[#This Row],[Fechamento]]&gt;0, Chamados[[#This Row],[Fechamento]]&gt;Chamados[[#This Row],[Abertura]]), Chamados[[#This Row],[Fechamento]]-Chamados[[#This Row],[Abertura]], "")</f>
        <v>0.89729166666802485</v>
      </c>
      <c r="E3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7" s="26" t="s">
        <v>11</v>
      </c>
      <c r="G397" s="27">
        <v>196691704</v>
      </c>
      <c r="H397" s="26" t="s">
        <v>276</v>
      </c>
      <c r="I397" s="28" t="s">
        <v>58</v>
      </c>
    </row>
    <row r="398" spans="1:9" x14ac:dyDescent="0.2">
      <c r="A398" s="23">
        <v>444</v>
      </c>
      <c r="B398" s="35">
        <v>43586.665960648148</v>
      </c>
      <c r="C398" s="35">
        <v>43587.080127314817</v>
      </c>
      <c r="D398" s="24">
        <f>IF(AND(Chamados[[#This Row],[Abertura]]&gt;0, Chamados[[#This Row],[Fechamento]]&gt;0, Chamados[[#This Row],[Fechamento]]&gt;Chamados[[#This Row],[Abertura]]), Chamados[[#This Row],[Fechamento]]-Chamados[[#This Row],[Abertura]], "")</f>
        <v>0.414166666669189</v>
      </c>
      <c r="E3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8" s="26" t="s">
        <v>8</v>
      </c>
      <c r="G398" s="27">
        <v>46344466</v>
      </c>
      <c r="H398" s="26" t="s">
        <v>277</v>
      </c>
      <c r="I398" s="28" t="s">
        <v>174</v>
      </c>
    </row>
    <row r="399" spans="1:9" x14ac:dyDescent="0.2">
      <c r="A399" s="23">
        <v>445</v>
      </c>
      <c r="B399" s="35">
        <v>43587.38212962963</v>
      </c>
      <c r="C399" s="35">
        <v>43588.32471064815</v>
      </c>
      <c r="D399" s="24">
        <f>IF(AND(Chamados[[#This Row],[Abertura]]&gt;0, Chamados[[#This Row],[Fechamento]]&gt;0, Chamados[[#This Row],[Fechamento]]&gt;Chamados[[#This Row],[Abertura]]), Chamados[[#This Row],[Fechamento]]-Chamados[[#This Row],[Abertura]], "")</f>
        <v>0.94258101852028631</v>
      </c>
      <c r="E3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399" s="26" t="s">
        <v>11</v>
      </c>
      <c r="G399" s="27">
        <v>422671333</v>
      </c>
      <c r="H399" s="26" t="s">
        <v>276</v>
      </c>
      <c r="I399" s="28" t="s">
        <v>266</v>
      </c>
    </row>
    <row r="400" spans="1:9" x14ac:dyDescent="0.2">
      <c r="A400" s="23">
        <v>446</v>
      </c>
      <c r="B400" s="35">
        <v>43588.463831018518</v>
      </c>
      <c r="C400" s="35">
        <v>43588.618634259263</v>
      </c>
      <c r="D400" s="24">
        <f>IF(AND(Chamados[[#This Row],[Abertura]]&gt;0, Chamados[[#This Row],[Fechamento]]&gt;0, Chamados[[#This Row],[Fechamento]]&gt;Chamados[[#This Row],[Abertura]]), Chamados[[#This Row],[Fechamento]]-Chamados[[#This Row],[Abertura]], "")</f>
        <v>0.15480324074451346</v>
      </c>
      <c r="E4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0" s="26" t="s">
        <v>285</v>
      </c>
      <c r="G400" s="27">
        <v>962292771</v>
      </c>
      <c r="H400" s="26" t="s">
        <v>278</v>
      </c>
      <c r="I400" s="28" t="s">
        <v>136</v>
      </c>
    </row>
    <row r="401" spans="1:9" x14ac:dyDescent="0.2">
      <c r="A401" s="23">
        <v>447</v>
      </c>
      <c r="B401" s="35">
        <v>43589.695775462962</v>
      </c>
      <c r="C401" s="35">
        <v>43590.415405092594</v>
      </c>
      <c r="D401" s="24">
        <f>IF(AND(Chamados[[#This Row],[Abertura]]&gt;0, Chamados[[#This Row],[Fechamento]]&gt;0, Chamados[[#This Row],[Fechamento]]&gt;Chamados[[#This Row],[Abertura]]), Chamados[[#This Row],[Fechamento]]-Chamados[[#This Row],[Abertura]], "")</f>
        <v>0.71962962963152677</v>
      </c>
      <c r="E4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1" s="26" t="s">
        <v>16</v>
      </c>
      <c r="G401" s="27">
        <v>982410204</v>
      </c>
      <c r="H401" s="26" t="s">
        <v>276</v>
      </c>
      <c r="I401" s="28" t="s">
        <v>77</v>
      </c>
    </row>
    <row r="402" spans="1:9" x14ac:dyDescent="0.2">
      <c r="A402" s="23">
        <v>448</v>
      </c>
      <c r="B402" s="35">
        <v>43590.063761574071</v>
      </c>
      <c r="C402" s="35">
        <v>43591.645740740743</v>
      </c>
      <c r="D402" s="24">
        <f>IF(AND(Chamados[[#This Row],[Abertura]]&gt;0, Chamados[[#This Row],[Fechamento]]&gt;0, Chamados[[#This Row],[Fechamento]]&gt;Chamados[[#This Row],[Abertura]]), Chamados[[#This Row],[Fechamento]]-Chamados[[#This Row],[Abertura]], "")</f>
        <v>1.5819791666726815</v>
      </c>
      <c r="E4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02" s="26" t="s">
        <v>8</v>
      </c>
      <c r="G402" s="27">
        <v>358761513</v>
      </c>
      <c r="H402" s="26" t="s">
        <v>270</v>
      </c>
      <c r="I402" s="28" t="s">
        <v>210</v>
      </c>
    </row>
    <row r="403" spans="1:9" x14ac:dyDescent="0.2">
      <c r="A403" s="23">
        <v>449</v>
      </c>
      <c r="B403" s="35">
        <v>43590.513194444444</v>
      </c>
      <c r="C403" s="35">
        <v>43590.61519675926</v>
      </c>
      <c r="D403" s="24">
        <f>IF(AND(Chamados[[#This Row],[Abertura]]&gt;0, Chamados[[#This Row],[Fechamento]]&gt;0, Chamados[[#This Row],[Fechamento]]&gt;Chamados[[#This Row],[Abertura]]), Chamados[[#This Row],[Fechamento]]-Chamados[[#This Row],[Abertura]], "")</f>
        <v>0.10200231481576338</v>
      </c>
      <c r="E4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3" s="26" t="s">
        <v>18</v>
      </c>
      <c r="G403" s="27">
        <v>411288949</v>
      </c>
      <c r="H403" s="26" t="s">
        <v>276</v>
      </c>
      <c r="I403" s="28" t="s">
        <v>226</v>
      </c>
    </row>
    <row r="404" spans="1:9" x14ac:dyDescent="0.2">
      <c r="A404" s="23">
        <v>450</v>
      </c>
      <c r="B404" s="35">
        <v>43590.733680555553</v>
      </c>
      <c r="C404" s="35">
        <v>43591.459282407406</v>
      </c>
      <c r="D404" s="24">
        <f>IF(AND(Chamados[[#This Row],[Abertura]]&gt;0, Chamados[[#This Row],[Fechamento]]&gt;0, Chamados[[#This Row],[Fechamento]]&gt;Chamados[[#This Row],[Abertura]]), Chamados[[#This Row],[Fechamento]]-Chamados[[#This Row],[Abertura]], "")</f>
        <v>0.72560185185284354</v>
      </c>
      <c r="E4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4" s="26" t="s">
        <v>17</v>
      </c>
      <c r="G404" s="27">
        <v>384633663</v>
      </c>
      <c r="H404" s="26" t="s">
        <v>270</v>
      </c>
      <c r="I404" s="28" t="s">
        <v>251</v>
      </c>
    </row>
    <row r="405" spans="1:9" x14ac:dyDescent="0.2">
      <c r="A405" s="23">
        <v>452</v>
      </c>
      <c r="B405" s="35">
        <v>43591.332372685189</v>
      </c>
      <c r="C405" s="35">
        <v>43591.6018287037</v>
      </c>
      <c r="D405" s="24">
        <f>IF(AND(Chamados[[#This Row],[Abertura]]&gt;0, Chamados[[#This Row],[Fechamento]]&gt;0, Chamados[[#This Row],[Fechamento]]&gt;Chamados[[#This Row],[Abertura]]), Chamados[[#This Row],[Fechamento]]-Chamados[[#This Row],[Abertura]], "")</f>
        <v>0.2694560185118462</v>
      </c>
      <c r="E4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5" s="26" t="s">
        <v>12</v>
      </c>
      <c r="G405" s="27">
        <v>373419246</v>
      </c>
      <c r="H405" s="26" t="s">
        <v>276</v>
      </c>
      <c r="I405" s="28" t="s">
        <v>42</v>
      </c>
    </row>
    <row r="406" spans="1:9" x14ac:dyDescent="0.2">
      <c r="A406" s="23">
        <v>453</v>
      </c>
      <c r="B406" s="35">
        <v>43591.3437037037</v>
      </c>
      <c r="C406" s="35">
        <v>43591.504236111112</v>
      </c>
      <c r="D406" s="24">
        <f>IF(AND(Chamados[[#This Row],[Abertura]]&gt;0, Chamados[[#This Row],[Fechamento]]&gt;0, Chamados[[#This Row],[Fechamento]]&gt;Chamados[[#This Row],[Abertura]]), Chamados[[#This Row],[Fechamento]]-Chamados[[#This Row],[Abertura]], "")</f>
        <v>0.16053240741166519</v>
      </c>
      <c r="E4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6" s="26" t="s">
        <v>8</v>
      </c>
      <c r="G406" s="27">
        <v>577918908</v>
      </c>
      <c r="H406" s="26" t="s">
        <v>270</v>
      </c>
      <c r="I406" s="28" t="s">
        <v>88</v>
      </c>
    </row>
    <row r="407" spans="1:9" x14ac:dyDescent="0.2">
      <c r="A407" s="23">
        <v>454</v>
      </c>
      <c r="B407" s="35">
        <v>43591.972256944442</v>
      </c>
      <c r="C407" s="35">
        <v>43592.110358796293</v>
      </c>
      <c r="D407" s="24">
        <f>IF(AND(Chamados[[#This Row],[Abertura]]&gt;0, Chamados[[#This Row],[Fechamento]]&gt;0, Chamados[[#This Row],[Fechamento]]&gt;Chamados[[#This Row],[Abertura]]), Chamados[[#This Row],[Fechamento]]-Chamados[[#This Row],[Abertura]], "")</f>
        <v>0.13810185185138835</v>
      </c>
      <c r="E4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7" s="26" t="s">
        <v>285</v>
      </c>
      <c r="G407" s="27">
        <v>968067100</v>
      </c>
      <c r="H407" s="26" t="s">
        <v>270</v>
      </c>
      <c r="I407" s="28" t="s">
        <v>55</v>
      </c>
    </row>
    <row r="408" spans="1:9" x14ac:dyDescent="0.2">
      <c r="A408" s="23">
        <v>455</v>
      </c>
      <c r="B408" s="35">
        <v>43594.071481481478</v>
      </c>
      <c r="C408" s="35">
        <v>43594.718263888892</v>
      </c>
      <c r="D408" s="24">
        <f>IF(AND(Chamados[[#This Row],[Abertura]]&gt;0, Chamados[[#This Row],[Fechamento]]&gt;0, Chamados[[#This Row],[Fechamento]]&gt;Chamados[[#This Row],[Abertura]]), Chamados[[#This Row],[Fechamento]]-Chamados[[#This Row],[Abertura]], "")</f>
        <v>0.64678240741341142</v>
      </c>
      <c r="E4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08" s="26" t="s">
        <v>15</v>
      </c>
      <c r="G408" s="27">
        <v>169905410</v>
      </c>
      <c r="H408" s="26" t="s">
        <v>276</v>
      </c>
      <c r="I408" s="28" t="s">
        <v>204</v>
      </c>
    </row>
    <row r="409" spans="1:9" x14ac:dyDescent="0.2">
      <c r="A409" s="23">
        <v>456</v>
      </c>
      <c r="B409" s="35">
        <v>43595.593668981484</v>
      </c>
      <c r="C409" s="35">
        <v>43597.165706018517</v>
      </c>
      <c r="D409" s="24">
        <f>IF(AND(Chamados[[#This Row],[Abertura]]&gt;0, Chamados[[#This Row],[Fechamento]]&gt;0, Chamados[[#This Row],[Fechamento]]&gt;Chamados[[#This Row],[Abertura]]), Chamados[[#This Row],[Fechamento]]-Chamados[[#This Row],[Abertura]], "")</f>
        <v>1.5720370370327146</v>
      </c>
      <c r="E4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09" s="26" t="s">
        <v>21</v>
      </c>
      <c r="G409" s="27">
        <v>690255441</v>
      </c>
      <c r="H409" s="26" t="s">
        <v>277</v>
      </c>
      <c r="I409" s="28" t="s">
        <v>246</v>
      </c>
    </row>
    <row r="410" spans="1:9" x14ac:dyDescent="0.2">
      <c r="A410" s="23">
        <v>457</v>
      </c>
      <c r="B410" s="35">
        <v>43595.764710648145</v>
      </c>
      <c r="C410" s="35">
        <v>43596.263402777775</v>
      </c>
      <c r="D410" s="24">
        <f>IF(AND(Chamados[[#This Row],[Abertura]]&gt;0, Chamados[[#This Row],[Fechamento]]&gt;0, Chamados[[#This Row],[Fechamento]]&gt;Chamados[[#This Row],[Abertura]]), Chamados[[#This Row],[Fechamento]]-Chamados[[#This Row],[Abertura]], "")</f>
        <v>0.4986921296294895</v>
      </c>
      <c r="E4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0" s="26" t="s">
        <v>284</v>
      </c>
      <c r="G410" s="27">
        <v>141563114</v>
      </c>
      <c r="H410" s="26" t="s">
        <v>270</v>
      </c>
      <c r="I410" s="28" t="s">
        <v>154</v>
      </c>
    </row>
    <row r="411" spans="1:9" x14ac:dyDescent="0.2">
      <c r="A411" s="23">
        <v>458</v>
      </c>
      <c r="B411" s="35">
        <v>43595.925694444442</v>
      </c>
      <c r="C411" s="35">
        <v>43596.050520833334</v>
      </c>
      <c r="D411" s="24">
        <f>IF(AND(Chamados[[#This Row],[Abertura]]&gt;0, Chamados[[#This Row],[Fechamento]]&gt;0, Chamados[[#This Row],[Fechamento]]&gt;Chamados[[#This Row],[Abertura]]), Chamados[[#This Row],[Fechamento]]-Chamados[[#This Row],[Abertura]], "")</f>
        <v>0.12482638889196096</v>
      </c>
      <c r="E4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1" s="26" t="s">
        <v>9</v>
      </c>
      <c r="G411" s="27">
        <v>942165783</v>
      </c>
      <c r="H411" s="26" t="s">
        <v>270</v>
      </c>
      <c r="I411" s="28" t="s">
        <v>61</v>
      </c>
    </row>
    <row r="412" spans="1:9" x14ac:dyDescent="0.2">
      <c r="A412" s="23">
        <v>459</v>
      </c>
      <c r="B412" s="35">
        <v>43596.064050925925</v>
      </c>
      <c r="C412" s="35">
        <v>43596.899907407409</v>
      </c>
      <c r="D412" s="24">
        <f>IF(AND(Chamados[[#This Row],[Abertura]]&gt;0, Chamados[[#This Row],[Fechamento]]&gt;0, Chamados[[#This Row],[Fechamento]]&gt;Chamados[[#This Row],[Abertura]]), Chamados[[#This Row],[Fechamento]]-Chamados[[#This Row],[Abertura]], "")</f>
        <v>0.83585648148437031</v>
      </c>
      <c r="E4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2" s="26" t="s">
        <v>12</v>
      </c>
      <c r="G412" s="27">
        <v>923437501</v>
      </c>
      <c r="H412" s="26" t="s">
        <v>277</v>
      </c>
      <c r="I412" s="28" t="s">
        <v>124</v>
      </c>
    </row>
    <row r="413" spans="1:9" x14ac:dyDescent="0.2">
      <c r="A413" s="23">
        <v>460</v>
      </c>
      <c r="B413" s="35">
        <v>43596.239039351851</v>
      </c>
      <c r="C413" s="35">
        <v>43598.025393518517</v>
      </c>
      <c r="D413" s="24">
        <f>IF(AND(Chamados[[#This Row],[Abertura]]&gt;0, Chamados[[#This Row],[Fechamento]]&gt;0, Chamados[[#This Row],[Fechamento]]&gt;Chamados[[#This Row],[Abertura]]), Chamados[[#This Row],[Fechamento]]-Chamados[[#This Row],[Abertura]], "")</f>
        <v>1.7863541666665697</v>
      </c>
      <c r="E4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13" s="26" t="s">
        <v>17</v>
      </c>
      <c r="G413" s="27">
        <v>972584142</v>
      </c>
      <c r="H413" s="26" t="s">
        <v>270</v>
      </c>
      <c r="I413" s="28" t="s">
        <v>201</v>
      </c>
    </row>
    <row r="414" spans="1:9" x14ac:dyDescent="0.2">
      <c r="A414" s="23">
        <v>461</v>
      </c>
      <c r="B414" s="35">
        <v>43596.274444444447</v>
      </c>
      <c r="C414" s="35">
        <v>43596.368993055556</v>
      </c>
      <c r="D414" s="24">
        <f>IF(AND(Chamados[[#This Row],[Abertura]]&gt;0, Chamados[[#This Row],[Fechamento]]&gt;0, Chamados[[#This Row],[Fechamento]]&gt;Chamados[[#This Row],[Abertura]]), Chamados[[#This Row],[Fechamento]]-Chamados[[#This Row],[Abertura]], "")</f>
        <v>9.4548611108621117E-2</v>
      </c>
      <c r="E4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4" s="26" t="s">
        <v>10</v>
      </c>
      <c r="G414" s="27">
        <v>684133020</v>
      </c>
      <c r="H414" s="26" t="s">
        <v>276</v>
      </c>
      <c r="I414" s="28" t="s">
        <v>92</v>
      </c>
    </row>
    <row r="415" spans="1:9" x14ac:dyDescent="0.2">
      <c r="A415" s="23">
        <v>462</v>
      </c>
      <c r="B415" s="35">
        <v>43597.058217592596</v>
      </c>
      <c r="C415" s="35">
        <v>43598.485914351855</v>
      </c>
      <c r="D415" s="24">
        <f>IF(AND(Chamados[[#This Row],[Abertura]]&gt;0, Chamados[[#This Row],[Fechamento]]&gt;0, Chamados[[#This Row],[Fechamento]]&gt;Chamados[[#This Row],[Abertura]]), Chamados[[#This Row],[Fechamento]]-Chamados[[#This Row],[Abertura]], "")</f>
        <v>1.4276967592595611</v>
      </c>
      <c r="E4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15" s="26" t="s">
        <v>17</v>
      </c>
      <c r="G415" s="27">
        <v>130483082</v>
      </c>
      <c r="H415" s="26" t="s">
        <v>277</v>
      </c>
      <c r="I415" s="28" t="s">
        <v>85</v>
      </c>
    </row>
    <row r="416" spans="1:9" x14ac:dyDescent="0.2">
      <c r="A416" s="23">
        <v>463</v>
      </c>
      <c r="B416" s="35">
        <v>43598.027245370373</v>
      </c>
      <c r="C416" s="35">
        <v>43598.315694444442</v>
      </c>
      <c r="D416" s="24">
        <f>IF(AND(Chamados[[#This Row],[Abertura]]&gt;0, Chamados[[#This Row],[Fechamento]]&gt;0, Chamados[[#This Row],[Fechamento]]&gt;Chamados[[#This Row],[Abertura]]), Chamados[[#This Row],[Fechamento]]-Chamados[[#This Row],[Abertura]], "")</f>
        <v>0.28844907406892162</v>
      </c>
      <c r="E4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6" s="26" t="s">
        <v>21</v>
      </c>
      <c r="G416" s="27">
        <v>344280896</v>
      </c>
      <c r="H416" s="26" t="s">
        <v>276</v>
      </c>
      <c r="I416" s="28" t="s">
        <v>121</v>
      </c>
    </row>
    <row r="417" spans="1:9" x14ac:dyDescent="0.2">
      <c r="A417" s="23">
        <v>464</v>
      </c>
      <c r="B417" s="35">
        <v>43598.367025462961</v>
      </c>
      <c r="C417" s="35">
        <v>43598.931458333333</v>
      </c>
      <c r="D417" s="24">
        <f>IF(AND(Chamados[[#This Row],[Abertura]]&gt;0, Chamados[[#This Row],[Fechamento]]&gt;0, Chamados[[#This Row],[Fechamento]]&gt;Chamados[[#This Row],[Abertura]]), Chamados[[#This Row],[Fechamento]]-Chamados[[#This Row],[Abertura]], "")</f>
        <v>0.56443287037109258</v>
      </c>
      <c r="E4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7" s="26" t="s">
        <v>14</v>
      </c>
      <c r="G417" s="27">
        <v>837581303</v>
      </c>
      <c r="H417" s="26" t="s">
        <v>276</v>
      </c>
      <c r="I417" s="28" t="s">
        <v>149</v>
      </c>
    </row>
    <row r="418" spans="1:9" x14ac:dyDescent="0.2">
      <c r="A418" s="23">
        <v>465</v>
      </c>
      <c r="B418" s="35">
        <v>43598.579733796294</v>
      </c>
      <c r="C418" s="35">
        <v>43599.396539351852</v>
      </c>
      <c r="D418" s="24">
        <f>IF(AND(Chamados[[#This Row],[Abertura]]&gt;0, Chamados[[#This Row],[Fechamento]]&gt;0, Chamados[[#This Row],[Fechamento]]&gt;Chamados[[#This Row],[Abertura]]), Chamados[[#This Row],[Fechamento]]-Chamados[[#This Row],[Abertura]], "")</f>
        <v>0.81680555555794854</v>
      </c>
      <c r="E4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18" s="26" t="s">
        <v>21</v>
      </c>
      <c r="G418" s="27">
        <v>517961457</v>
      </c>
      <c r="H418" s="26" t="s">
        <v>270</v>
      </c>
      <c r="I418" s="28" t="s">
        <v>54</v>
      </c>
    </row>
    <row r="419" spans="1:9" x14ac:dyDescent="0.2">
      <c r="A419" s="23">
        <v>466</v>
      </c>
      <c r="B419" s="35">
        <v>43598.622129629628</v>
      </c>
      <c r="C419" s="35">
        <v>43600.418668981481</v>
      </c>
      <c r="D419" s="24">
        <f>IF(AND(Chamados[[#This Row],[Abertura]]&gt;0, Chamados[[#This Row],[Fechamento]]&gt;0, Chamados[[#This Row],[Fechamento]]&gt;Chamados[[#This Row],[Abertura]]), Chamados[[#This Row],[Fechamento]]-Chamados[[#This Row],[Abertura]], "")</f>
        <v>1.7965393518534256</v>
      </c>
      <c r="E4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19" s="26" t="s">
        <v>16</v>
      </c>
      <c r="G419" s="27">
        <v>612749346</v>
      </c>
      <c r="H419" s="26" t="s">
        <v>270</v>
      </c>
      <c r="I419" s="28" t="s">
        <v>112</v>
      </c>
    </row>
    <row r="420" spans="1:9" x14ac:dyDescent="0.2">
      <c r="A420" s="23">
        <v>467</v>
      </c>
      <c r="B420" s="35">
        <v>43600.347384259258</v>
      </c>
      <c r="C420" s="35">
        <v>43600.718217592592</v>
      </c>
      <c r="D420" s="24">
        <f>IF(AND(Chamados[[#This Row],[Abertura]]&gt;0, Chamados[[#This Row],[Fechamento]]&gt;0, Chamados[[#This Row],[Fechamento]]&gt;Chamados[[#This Row],[Abertura]]), Chamados[[#This Row],[Fechamento]]-Chamados[[#This Row],[Abertura]], "")</f>
        <v>0.37083333333430346</v>
      </c>
      <c r="E4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0" s="26" t="s">
        <v>18</v>
      </c>
      <c r="G420" s="27">
        <v>100042968</v>
      </c>
      <c r="H420" s="26" t="s">
        <v>277</v>
      </c>
      <c r="I420" s="28" t="s">
        <v>91</v>
      </c>
    </row>
    <row r="421" spans="1:9" x14ac:dyDescent="0.2">
      <c r="A421" s="23">
        <v>468</v>
      </c>
      <c r="B421" s="35">
        <v>43600.38484953704</v>
      </c>
      <c r="C421" s="35">
        <v>43601.136307870373</v>
      </c>
      <c r="D421" s="24">
        <f>IF(AND(Chamados[[#This Row],[Abertura]]&gt;0, Chamados[[#This Row],[Fechamento]]&gt;0, Chamados[[#This Row],[Fechamento]]&gt;Chamados[[#This Row],[Abertura]]), Chamados[[#This Row],[Fechamento]]-Chamados[[#This Row],[Abertura]], "")</f>
        <v>0.75145833333226619</v>
      </c>
      <c r="E4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1" s="26" t="s">
        <v>13</v>
      </c>
      <c r="G421" s="27">
        <v>921327679</v>
      </c>
      <c r="H421" s="26" t="s">
        <v>277</v>
      </c>
      <c r="I421" s="28" t="s">
        <v>184</v>
      </c>
    </row>
    <row r="422" spans="1:9" x14ac:dyDescent="0.2">
      <c r="A422" s="23">
        <v>469</v>
      </c>
      <c r="B422" s="35">
        <v>43600.568958333337</v>
      </c>
      <c r="C422" s="35">
        <v>43601.410381944443</v>
      </c>
      <c r="D422" s="24">
        <f>IF(AND(Chamados[[#This Row],[Abertura]]&gt;0, Chamados[[#This Row],[Fechamento]]&gt;0, Chamados[[#This Row],[Fechamento]]&gt;Chamados[[#This Row],[Abertura]]), Chamados[[#This Row],[Fechamento]]-Chamados[[#This Row],[Abertura]], "")</f>
        <v>0.84142361110571073</v>
      </c>
      <c r="E4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2" s="26" t="s">
        <v>14</v>
      </c>
      <c r="G422" s="27">
        <v>68526527</v>
      </c>
      <c r="H422" s="26" t="s">
        <v>276</v>
      </c>
      <c r="I422" s="28" t="s">
        <v>184</v>
      </c>
    </row>
    <row r="423" spans="1:9" x14ac:dyDescent="0.2">
      <c r="A423" s="23">
        <v>470</v>
      </c>
      <c r="B423" s="35">
        <v>43601.282754629632</v>
      </c>
      <c r="C423" s="35">
        <v>43601.418923611112</v>
      </c>
      <c r="D423" s="24">
        <f>IF(AND(Chamados[[#This Row],[Abertura]]&gt;0, Chamados[[#This Row],[Fechamento]]&gt;0, Chamados[[#This Row],[Fechamento]]&gt;Chamados[[#This Row],[Abertura]]), Chamados[[#This Row],[Fechamento]]-Chamados[[#This Row],[Abertura]], "")</f>
        <v>0.13616898148029577</v>
      </c>
      <c r="E4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3" s="26" t="s">
        <v>20</v>
      </c>
      <c r="G423" s="27">
        <v>192010378</v>
      </c>
      <c r="H423" s="26" t="s">
        <v>278</v>
      </c>
      <c r="I423" s="28" t="s">
        <v>251</v>
      </c>
    </row>
    <row r="424" spans="1:9" x14ac:dyDescent="0.2">
      <c r="A424" s="23">
        <v>471</v>
      </c>
      <c r="B424" s="35">
        <v>43601.415486111109</v>
      </c>
      <c r="C424" s="35">
        <v>43601.604131944441</v>
      </c>
      <c r="D424" s="24">
        <f>IF(AND(Chamados[[#This Row],[Abertura]]&gt;0, Chamados[[#This Row],[Fechamento]]&gt;0, Chamados[[#This Row],[Fechamento]]&gt;Chamados[[#This Row],[Abertura]]), Chamados[[#This Row],[Fechamento]]-Chamados[[#This Row],[Abertura]], "")</f>
        <v>0.18864583333197515</v>
      </c>
      <c r="E4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4" s="26" t="s">
        <v>17</v>
      </c>
      <c r="G424" s="27">
        <v>297701692</v>
      </c>
      <c r="H424" s="26" t="s">
        <v>276</v>
      </c>
      <c r="I424" s="28" t="s">
        <v>125</v>
      </c>
    </row>
    <row r="425" spans="1:9" x14ac:dyDescent="0.2">
      <c r="A425" s="23">
        <v>472</v>
      </c>
      <c r="B425" s="35">
        <v>43602.142291666663</v>
      </c>
      <c r="C425" s="35">
        <v>43603.234606481485</v>
      </c>
      <c r="D425" s="24">
        <f>IF(AND(Chamados[[#This Row],[Abertura]]&gt;0, Chamados[[#This Row],[Fechamento]]&gt;0, Chamados[[#This Row],[Fechamento]]&gt;Chamados[[#This Row],[Abertura]]), Chamados[[#This Row],[Fechamento]]-Chamados[[#This Row],[Abertura]], "")</f>
        <v>1.0923148148212931</v>
      </c>
      <c r="E4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25" s="26" t="s">
        <v>13</v>
      </c>
      <c r="G425" s="27">
        <v>203477127</v>
      </c>
      <c r="H425" s="26" t="s">
        <v>270</v>
      </c>
      <c r="I425" s="28" t="s">
        <v>141</v>
      </c>
    </row>
    <row r="426" spans="1:9" x14ac:dyDescent="0.2">
      <c r="A426" s="23">
        <v>473</v>
      </c>
      <c r="B426" s="35">
        <v>43602.147731481484</v>
      </c>
      <c r="C426" s="35">
        <v>43603.937569444446</v>
      </c>
      <c r="D426" s="24">
        <f>IF(AND(Chamados[[#This Row],[Abertura]]&gt;0, Chamados[[#This Row],[Fechamento]]&gt;0, Chamados[[#This Row],[Fechamento]]&gt;Chamados[[#This Row],[Abertura]]), Chamados[[#This Row],[Fechamento]]-Chamados[[#This Row],[Abertura]], "")</f>
        <v>1.7898379629623378</v>
      </c>
      <c r="E4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26" s="26" t="s">
        <v>15</v>
      </c>
      <c r="G426" s="27">
        <v>802509019</v>
      </c>
      <c r="H426" s="26" t="s">
        <v>277</v>
      </c>
      <c r="I426" s="28" t="s">
        <v>128</v>
      </c>
    </row>
    <row r="427" spans="1:9" x14ac:dyDescent="0.2">
      <c r="A427" s="23">
        <v>474</v>
      </c>
      <c r="B427" s="35">
        <v>43602.964120370372</v>
      </c>
      <c r="C427" s="35">
        <v>43604.671597222223</v>
      </c>
      <c r="D427" s="24">
        <f>IF(AND(Chamados[[#This Row],[Abertura]]&gt;0, Chamados[[#This Row],[Fechamento]]&gt;0, Chamados[[#This Row],[Fechamento]]&gt;Chamados[[#This Row],[Abertura]]), Chamados[[#This Row],[Fechamento]]-Chamados[[#This Row],[Abertura]], "")</f>
        <v>1.7074768518505152</v>
      </c>
      <c r="E4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27" s="26" t="s">
        <v>14</v>
      </c>
      <c r="G427" s="27">
        <v>854001183</v>
      </c>
      <c r="H427" s="26" t="s">
        <v>277</v>
      </c>
      <c r="I427" s="28" t="s">
        <v>228</v>
      </c>
    </row>
    <row r="428" spans="1:9" x14ac:dyDescent="0.2">
      <c r="A428" s="23">
        <v>475</v>
      </c>
      <c r="B428" s="35">
        <v>43602.977986111109</v>
      </c>
      <c r="C428" s="35">
        <v>43604.876284722224</v>
      </c>
      <c r="D428" s="24">
        <f>IF(AND(Chamados[[#This Row],[Abertura]]&gt;0, Chamados[[#This Row],[Fechamento]]&gt;0, Chamados[[#This Row],[Fechamento]]&gt;Chamados[[#This Row],[Abertura]]), Chamados[[#This Row],[Fechamento]]-Chamados[[#This Row],[Abertura]], "")</f>
        <v>1.898298611115024</v>
      </c>
      <c r="E4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28" s="26" t="s">
        <v>16</v>
      </c>
      <c r="G428" s="27">
        <v>557568167</v>
      </c>
      <c r="H428" s="26" t="s">
        <v>277</v>
      </c>
      <c r="I428" s="28" t="s">
        <v>134</v>
      </c>
    </row>
    <row r="429" spans="1:9" x14ac:dyDescent="0.2">
      <c r="A429" s="23">
        <v>476</v>
      </c>
      <c r="B429" s="35">
        <v>43603.308252314811</v>
      </c>
      <c r="C429" s="35">
        <v>43603.603055555555</v>
      </c>
      <c r="D429" s="24">
        <f>IF(AND(Chamados[[#This Row],[Abertura]]&gt;0, Chamados[[#This Row],[Fechamento]]&gt;0, Chamados[[#This Row],[Fechamento]]&gt;Chamados[[#This Row],[Abertura]]), Chamados[[#This Row],[Fechamento]]-Chamados[[#This Row],[Abertura]], "")</f>
        <v>0.29480324074393138</v>
      </c>
      <c r="E4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29" s="26" t="s">
        <v>11</v>
      </c>
      <c r="G429" s="27">
        <v>577739816</v>
      </c>
      <c r="H429" s="26" t="s">
        <v>276</v>
      </c>
      <c r="I429" s="28" t="s">
        <v>153</v>
      </c>
    </row>
    <row r="430" spans="1:9" x14ac:dyDescent="0.2">
      <c r="A430" s="23">
        <v>477</v>
      </c>
      <c r="B430" s="35">
        <v>43603.329131944447</v>
      </c>
      <c r="C430" s="35">
        <v>43604.26835648148</v>
      </c>
      <c r="D430" s="24">
        <f>IF(AND(Chamados[[#This Row],[Abertura]]&gt;0, Chamados[[#This Row],[Fechamento]]&gt;0, Chamados[[#This Row],[Fechamento]]&gt;Chamados[[#This Row],[Abertura]]), Chamados[[#This Row],[Fechamento]]-Chamados[[#This Row],[Abertura]], "")</f>
        <v>0.93922453703271458</v>
      </c>
      <c r="E4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0" s="26" t="s">
        <v>11</v>
      </c>
      <c r="G430" s="27">
        <v>2398474</v>
      </c>
      <c r="H430" s="26" t="s">
        <v>278</v>
      </c>
      <c r="I430" s="28" t="s">
        <v>61</v>
      </c>
    </row>
    <row r="431" spans="1:9" x14ac:dyDescent="0.2">
      <c r="A431" s="23">
        <v>479</v>
      </c>
      <c r="B431" s="35">
        <v>43604.632361111115</v>
      </c>
      <c r="C431" s="35">
        <v>43605.959502314814</v>
      </c>
      <c r="D431" s="24">
        <f>IF(AND(Chamados[[#This Row],[Abertura]]&gt;0, Chamados[[#This Row],[Fechamento]]&gt;0, Chamados[[#This Row],[Fechamento]]&gt;Chamados[[#This Row],[Abertura]]), Chamados[[#This Row],[Fechamento]]-Chamados[[#This Row],[Abertura]], "")</f>
        <v>1.3271412036992842</v>
      </c>
      <c r="E4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31" s="26" t="s">
        <v>20</v>
      </c>
      <c r="G431" s="27">
        <v>728789811</v>
      </c>
      <c r="H431" s="26" t="s">
        <v>270</v>
      </c>
      <c r="I431" s="28" t="s">
        <v>71</v>
      </c>
    </row>
    <row r="432" spans="1:9" x14ac:dyDescent="0.2">
      <c r="A432" s="23">
        <v>480</v>
      </c>
      <c r="B432" s="35">
        <v>43606.025729166664</v>
      </c>
      <c r="C432" s="35">
        <v>43606.632604166669</v>
      </c>
      <c r="D432" s="24">
        <f>IF(AND(Chamados[[#This Row],[Abertura]]&gt;0, Chamados[[#This Row],[Fechamento]]&gt;0, Chamados[[#This Row],[Fechamento]]&gt;Chamados[[#This Row],[Abertura]]), Chamados[[#This Row],[Fechamento]]-Chamados[[#This Row],[Abertura]], "")</f>
        <v>0.60687500000494765</v>
      </c>
      <c r="E4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2" s="26" t="s">
        <v>269</v>
      </c>
      <c r="G432" s="27">
        <v>149860360</v>
      </c>
      <c r="H432" s="26" t="s">
        <v>276</v>
      </c>
      <c r="I432" s="28" t="s">
        <v>75</v>
      </c>
    </row>
    <row r="433" spans="1:9" x14ac:dyDescent="0.2">
      <c r="A433" s="23">
        <v>481</v>
      </c>
      <c r="B433" s="35">
        <v>43606.13989583333</v>
      </c>
      <c r="C433" s="35">
        <v>43606.785208333335</v>
      </c>
      <c r="D433" s="24">
        <f>IF(AND(Chamados[[#This Row],[Abertura]]&gt;0, Chamados[[#This Row],[Fechamento]]&gt;0, Chamados[[#This Row],[Fechamento]]&gt;Chamados[[#This Row],[Abertura]]), Chamados[[#This Row],[Fechamento]]-Chamados[[#This Row],[Abertura]], "")</f>
        <v>0.64531250000436557</v>
      </c>
      <c r="E4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3" s="26" t="s">
        <v>21</v>
      </c>
      <c r="G433" s="27">
        <v>316403288</v>
      </c>
      <c r="H433" s="26" t="s">
        <v>278</v>
      </c>
      <c r="I433" s="28" t="s">
        <v>164</v>
      </c>
    </row>
    <row r="434" spans="1:9" x14ac:dyDescent="0.2">
      <c r="A434" s="23">
        <v>482</v>
      </c>
      <c r="B434" s="35">
        <v>43606.991076388891</v>
      </c>
      <c r="C434" s="35">
        <v>43607.022511574076</v>
      </c>
      <c r="D434" s="24">
        <f>IF(AND(Chamados[[#This Row],[Abertura]]&gt;0, Chamados[[#This Row],[Fechamento]]&gt;0, Chamados[[#This Row],[Fechamento]]&gt;Chamados[[#This Row],[Abertura]]), Chamados[[#This Row],[Fechamento]]-Chamados[[#This Row],[Abertura]], "")</f>
        <v>3.1435185184818693E-2</v>
      </c>
      <c r="E4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4" s="26" t="s">
        <v>269</v>
      </c>
      <c r="G434" s="27">
        <v>995695988</v>
      </c>
      <c r="H434" s="26" t="s">
        <v>270</v>
      </c>
      <c r="I434" s="28" t="s">
        <v>171</v>
      </c>
    </row>
    <row r="435" spans="1:9" x14ac:dyDescent="0.2">
      <c r="A435" s="23">
        <v>483</v>
      </c>
      <c r="B435" s="35">
        <v>43607.417002314818</v>
      </c>
      <c r="C435" s="35">
        <v>43608.198935185188</v>
      </c>
      <c r="D435" s="24">
        <f>IF(AND(Chamados[[#This Row],[Abertura]]&gt;0, Chamados[[#This Row],[Fechamento]]&gt;0, Chamados[[#This Row],[Fechamento]]&gt;Chamados[[#This Row],[Abertura]]), Chamados[[#This Row],[Fechamento]]-Chamados[[#This Row],[Abertura]], "")</f>
        <v>0.78193287036992842</v>
      </c>
      <c r="E4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5" s="26" t="s">
        <v>14</v>
      </c>
      <c r="G435" s="27">
        <v>526904340</v>
      </c>
      <c r="H435" s="26" t="s">
        <v>276</v>
      </c>
      <c r="I435" s="28" t="s">
        <v>199</v>
      </c>
    </row>
    <row r="436" spans="1:9" x14ac:dyDescent="0.2">
      <c r="A436" s="23">
        <v>484</v>
      </c>
      <c r="B436" s="35">
        <v>43607.967407407406</v>
      </c>
      <c r="C436" s="35">
        <v>43608.417453703703</v>
      </c>
      <c r="D436" s="24">
        <f>IF(AND(Chamados[[#This Row],[Abertura]]&gt;0, Chamados[[#This Row],[Fechamento]]&gt;0, Chamados[[#This Row],[Fechamento]]&gt;Chamados[[#This Row],[Abertura]]), Chamados[[#This Row],[Fechamento]]-Chamados[[#This Row],[Abertura]], "")</f>
        <v>0.45004629629693227</v>
      </c>
      <c r="E4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6" s="26" t="s">
        <v>18</v>
      </c>
      <c r="G436" s="27">
        <v>86158973</v>
      </c>
      <c r="H436" s="26" t="s">
        <v>276</v>
      </c>
      <c r="I436" s="28" t="s">
        <v>49</v>
      </c>
    </row>
    <row r="437" spans="1:9" x14ac:dyDescent="0.2">
      <c r="A437" s="23">
        <v>485</v>
      </c>
      <c r="B437" s="35">
        <v>43608.451979166668</v>
      </c>
      <c r="C437" s="35">
        <v>43609.134050925924</v>
      </c>
      <c r="D437" s="24">
        <f>IF(AND(Chamados[[#This Row],[Abertura]]&gt;0, Chamados[[#This Row],[Fechamento]]&gt;0, Chamados[[#This Row],[Fechamento]]&gt;Chamados[[#This Row],[Abertura]]), Chamados[[#This Row],[Fechamento]]-Chamados[[#This Row],[Abertura]], "")</f>
        <v>0.68207175925635966</v>
      </c>
      <c r="E4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7" s="26" t="s">
        <v>17</v>
      </c>
      <c r="G437" s="27">
        <v>360792478</v>
      </c>
      <c r="H437" s="26" t="s">
        <v>276</v>
      </c>
      <c r="I437" s="28" t="s">
        <v>106</v>
      </c>
    </row>
    <row r="438" spans="1:9" x14ac:dyDescent="0.2">
      <c r="A438" s="23">
        <v>487</v>
      </c>
      <c r="B438" s="35">
        <v>43611.25990740741</v>
      </c>
      <c r="C438" s="35">
        <v>43612.146990740737</v>
      </c>
      <c r="D438" s="24">
        <f>IF(AND(Chamados[[#This Row],[Abertura]]&gt;0, Chamados[[#This Row],[Fechamento]]&gt;0, Chamados[[#This Row],[Fechamento]]&gt;Chamados[[#This Row],[Abertura]]), Chamados[[#This Row],[Fechamento]]-Chamados[[#This Row],[Abertura]], "")</f>
        <v>0.88708333332760958</v>
      </c>
      <c r="E4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38" s="26" t="s">
        <v>9</v>
      </c>
      <c r="G438" s="27">
        <v>39616504</v>
      </c>
      <c r="H438" s="26" t="s">
        <v>277</v>
      </c>
      <c r="I438" s="28" t="s">
        <v>47</v>
      </c>
    </row>
    <row r="439" spans="1:9" x14ac:dyDescent="0.2">
      <c r="A439" s="23">
        <v>488</v>
      </c>
      <c r="B439" s="35">
        <v>43611.408113425925</v>
      </c>
      <c r="C439" s="35">
        <v>43612.54755787037</v>
      </c>
      <c r="D439" s="24">
        <f>IF(AND(Chamados[[#This Row],[Abertura]]&gt;0, Chamados[[#This Row],[Fechamento]]&gt;0, Chamados[[#This Row],[Fechamento]]&gt;Chamados[[#This Row],[Abertura]]), Chamados[[#This Row],[Fechamento]]-Chamados[[#This Row],[Abertura]], "")</f>
        <v>1.1394444444449618</v>
      </c>
      <c r="E4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39" s="26" t="s">
        <v>11</v>
      </c>
      <c r="G439" s="27">
        <v>695221425</v>
      </c>
      <c r="H439" s="26" t="s">
        <v>270</v>
      </c>
      <c r="I439" s="28" t="s">
        <v>222</v>
      </c>
    </row>
    <row r="440" spans="1:9" x14ac:dyDescent="0.2">
      <c r="A440" s="23">
        <v>489</v>
      </c>
      <c r="B440" s="35">
        <v>43611.477662037039</v>
      </c>
      <c r="C440" s="35">
        <v>43612.421296296299</v>
      </c>
      <c r="D440" s="24">
        <f>IF(AND(Chamados[[#This Row],[Abertura]]&gt;0, Chamados[[#This Row],[Fechamento]]&gt;0, Chamados[[#This Row],[Fechamento]]&gt;Chamados[[#This Row],[Abertura]]), Chamados[[#This Row],[Fechamento]]-Chamados[[#This Row],[Abertura]], "")</f>
        <v>0.94363425925985212</v>
      </c>
      <c r="E4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0" s="26" t="s">
        <v>285</v>
      </c>
      <c r="G440" s="27">
        <v>68735746</v>
      </c>
      <c r="H440" s="26" t="s">
        <v>276</v>
      </c>
      <c r="I440" s="28" t="s">
        <v>223</v>
      </c>
    </row>
    <row r="441" spans="1:9" x14ac:dyDescent="0.2">
      <c r="A441" s="23">
        <v>490</v>
      </c>
      <c r="B441" s="35">
        <v>43612.519849537035</v>
      </c>
      <c r="C441" s="35">
        <v>43613.565520833334</v>
      </c>
      <c r="D441" s="24">
        <f>IF(AND(Chamados[[#This Row],[Abertura]]&gt;0, Chamados[[#This Row],[Fechamento]]&gt;0, Chamados[[#This Row],[Fechamento]]&gt;Chamados[[#This Row],[Abertura]]), Chamados[[#This Row],[Fechamento]]-Chamados[[#This Row],[Abertura]], "")</f>
        <v>1.0456712962986785</v>
      </c>
      <c r="E4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41" s="26" t="s">
        <v>21</v>
      </c>
      <c r="G441" s="27">
        <v>807870806</v>
      </c>
      <c r="H441" s="26" t="s">
        <v>270</v>
      </c>
      <c r="I441" s="28" t="s">
        <v>101</v>
      </c>
    </row>
    <row r="442" spans="1:9" x14ac:dyDescent="0.2">
      <c r="A442" s="23">
        <v>491</v>
      </c>
      <c r="B442" s="35">
        <v>43612.740266203706</v>
      </c>
      <c r="C442" s="35">
        <v>43613.49722222222</v>
      </c>
      <c r="D442" s="24">
        <f>IF(AND(Chamados[[#This Row],[Abertura]]&gt;0, Chamados[[#This Row],[Fechamento]]&gt;0, Chamados[[#This Row],[Fechamento]]&gt;Chamados[[#This Row],[Abertura]]), Chamados[[#This Row],[Fechamento]]-Chamados[[#This Row],[Abertura]], "")</f>
        <v>0.75695601851475658</v>
      </c>
      <c r="E4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2" s="26" t="s">
        <v>10</v>
      </c>
      <c r="G442" s="27">
        <v>537780302</v>
      </c>
      <c r="H442" s="26" t="s">
        <v>276</v>
      </c>
      <c r="I442" s="28" t="s">
        <v>158</v>
      </c>
    </row>
    <row r="443" spans="1:9" x14ac:dyDescent="0.2">
      <c r="A443" s="23">
        <v>492</v>
      </c>
      <c r="B443" s="35">
        <v>43613.286423611113</v>
      </c>
      <c r="C443" s="35">
        <v>43613.905092592591</v>
      </c>
      <c r="D443" s="24">
        <f>IF(AND(Chamados[[#This Row],[Abertura]]&gt;0, Chamados[[#This Row],[Fechamento]]&gt;0, Chamados[[#This Row],[Fechamento]]&gt;Chamados[[#This Row],[Abertura]]), Chamados[[#This Row],[Fechamento]]-Chamados[[#This Row],[Abertura]], "")</f>
        <v>0.61866898147854954</v>
      </c>
      <c r="E4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3" s="26" t="s">
        <v>15</v>
      </c>
      <c r="G443" s="27">
        <v>683725881</v>
      </c>
      <c r="H443" s="26" t="s">
        <v>270</v>
      </c>
      <c r="I443" s="28" t="s">
        <v>108</v>
      </c>
    </row>
    <row r="444" spans="1:9" x14ac:dyDescent="0.2">
      <c r="A444" s="23">
        <v>493</v>
      </c>
      <c r="B444" s="35">
        <v>43613.916388888887</v>
      </c>
      <c r="C444" s="35">
        <v>43614.92454861111</v>
      </c>
      <c r="D444" s="24">
        <f>IF(AND(Chamados[[#This Row],[Abertura]]&gt;0, Chamados[[#This Row],[Fechamento]]&gt;0, Chamados[[#This Row],[Fechamento]]&gt;Chamados[[#This Row],[Abertura]]), Chamados[[#This Row],[Fechamento]]-Chamados[[#This Row],[Abertura]], "")</f>
        <v>1.008159722223354</v>
      </c>
      <c r="E4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44" s="26" t="s">
        <v>18</v>
      </c>
      <c r="G444" s="27">
        <v>93916810</v>
      </c>
      <c r="H444" s="26" t="s">
        <v>277</v>
      </c>
      <c r="I444" s="28" t="s">
        <v>186</v>
      </c>
    </row>
    <row r="445" spans="1:9" x14ac:dyDescent="0.2">
      <c r="A445" s="23">
        <v>494</v>
      </c>
      <c r="B445" s="35">
        <v>43614.542060185187</v>
      </c>
      <c r="C445" s="35">
        <v>43615.870509259257</v>
      </c>
      <c r="D445" s="24">
        <f>IF(AND(Chamados[[#This Row],[Abertura]]&gt;0, Chamados[[#This Row],[Fechamento]]&gt;0, Chamados[[#This Row],[Fechamento]]&gt;Chamados[[#This Row],[Abertura]]), Chamados[[#This Row],[Fechamento]]-Chamados[[#This Row],[Abertura]], "")</f>
        <v>1.3284490740697947</v>
      </c>
      <c r="E4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45" s="26" t="s">
        <v>11</v>
      </c>
      <c r="G445" s="27">
        <v>404652833</v>
      </c>
      <c r="H445" s="26" t="s">
        <v>270</v>
      </c>
      <c r="I445" s="28" t="s">
        <v>48</v>
      </c>
    </row>
    <row r="446" spans="1:9" x14ac:dyDescent="0.2">
      <c r="A446" s="23">
        <v>495</v>
      </c>
      <c r="B446" s="35">
        <v>43615.020960648151</v>
      </c>
      <c r="C446" s="35">
        <v>43615.419108796297</v>
      </c>
      <c r="D446" s="24">
        <f>IF(AND(Chamados[[#This Row],[Abertura]]&gt;0, Chamados[[#This Row],[Fechamento]]&gt;0, Chamados[[#This Row],[Fechamento]]&gt;Chamados[[#This Row],[Abertura]]), Chamados[[#This Row],[Fechamento]]-Chamados[[#This Row],[Abertura]], "")</f>
        <v>0.39814814814599231</v>
      </c>
      <c r="E4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6" s="26" t="s">
        <v>9</v>
      </c>
      <c r="G446" s="27">
        <v>670708346</v>
      </c>
      <c r="H446" s="26" t="s">
        <v>270</v>
      </c>
      <c r="I446" s="28" t="s">
        <v>62</v>
      </c>
    </row>
    <row r="447" spans="1:9" x14ac:dyDescent="0.2">
      <c r="A447" s="23">
        <v>496</v>
      </c>
      <c r="B447" s="35">
        <v>43615.72929398148</v>
      </c>
      <c r="C447" s="35">
        <v>43616.02851851852</v>
      </c>
      <c r="D447" s="24">
        <f>IF(AND(Chamados[[#This Row],[Abertura]]&gt;0, Chamados[[#This Row],[Fechamento]]&gt;0, Chamados[[#This Row],[Fechamento]]&gt;Chamados[[#This Row],[Abertura]]), Chamados[[#This Row],[Fechamento]]-Chamados[[#This Row],[Abertura]], "")</f>
        <v>0.29922453704057261</v>
      </c>
      <c r="E4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7" s="26" t="s">
        <v>17</v>
      </c>
      <c r="G447" s="27">
        <v>463443666</v>
      </c>
      <c r="H447" s="26" t="s">
        <v>270</v>
      </c>
      <c r="I447" s="28" t="s">
        <v>195</v>
      </c>
    </row>
    <row r="448" spans="1:9" x14ac:dyDescent="0.2">
      <c r="A448" s="23">
        <v>497</v>
      </c>
      <c r="B448" s="35">
        <v>43615.821585648147</v>
      </c>
      <c r="C448" s="35">
        <v>43616.853472222225</v>
      </c>
      <c r="D448" s="24">
        <f>IF(AND(Chamados[[#This Row],[Abertura]]&gt;0, Chamados[[#This Row],[Fechamento]]&gt;0, Chamados[[#This Row],[Fechamento]]&gt;Chamados[[#This Row],[Abertura]]), Chamados[[#This Row],[Fechamento]]-Chamados[[#This Row],[Abertura]], "")</f>
        <v>1.0318865740773617</v>
      </c>
      <c r="E4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48" s="26" t="s">
        <v>12</v>
      </c>
      <c r="G448" s="27">
        <v>112200913</v>
      </c>
      <c r="H448" s="26" t="s">
        <v>277</v>
      </c>
      <c r="I448" s="28" t="s">
        <v>200</v>
      </c>
    </row>
    <row r="449" spans="1:9" x14ac:dyDescent="0.2">
      <c r="A449" s="23">
        <v>498</v>
      </c>
      <c r="B449" s="35">
        <v>43616.029606481483</v>
      </c>
      <c r="C449" s="35">
        <v>43616.181886574072</v>
      </c>
      <c r="D449" s="24">
        <f>IF(AND(Chamados[[#This Row],[Abertura]]&gt;0, Chamados[[#This Row],[Fechamento]]&gt;0, Chamados[[#This Row],[Fechamento]]&gt;Chamados[[#This Row],[Abertura]]), Chamados[[#This Row],[Fechamento]]-Chamados[[#This Row],[Abertura]], "")</f>
        <v>0.15228009258862585</v>
      </c>
      <c r="E4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49" s="26" t="s">
        <v>15</v>
      </c>
      <c r="G449" s="27">
        <v>26729626</v>
      </c>
      <c r="H449" s="26" t="s">
        <v>276</v>
      </c>
      <c r="I449" s="28" t="s">
        <v>88</v>
      </c>
    </row>
    <row r="450" spans="1:9" x14ac:dyDescent="0.2">
      <c r="A450" s="23">
        <v>499</v>
      </c>
      <c r="B450" s="35">
        <v>43616.893263888887</v>
      </c>
      <c r="C450" s="35">
        <v>43618.632233796299</v>
      </c>
      <c r="D450" s="24">
        <f>IF(AND(Chamados[[#This Row],[Abertura]]&gt;0, Chamados[[#This Row],[Fechamento]]&gt;0, Chamados[[#This Row],[Fechamento]]&gt;Chamados[[#This Row],[Abertura]]), Chamados[[#This Row],[Fechamento]]-Chamados[[#This Row],[Abertura]], "")</f>
        <v>1.7389699074119562</v>
      </c>
      <c r="E4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50" s="26" t="s">
        <v>9</v>
      </c>
      <c r="G450" s="27">
        <v>799413509</v>
      </c>
      <c r="H450" s="26" t="s">
        <v>270</v>
      </c>
      <c r="I450" s="28" t="s">
        <v>263</v>
      </c>
    </row>
    <row r="451" spans="1:9" x14ac:dyDescent="0.2">
      <c r="A451" s="23">
        <v>500</v>
      </c>
      <c r="B451" s="35">
        <v>43616.971400462964</v>
      </c>
      <c r="C451" s="35">
        <v>43616.958333333336</v>
      </c>
      <c r="D451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4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451" s="26" t="s">
        <v>15</v>
      </c>
      <c r="G451" s="27">
        <v>59784893</v>
      </c>
      <c r="H451" s="26" t="s">
        <v>276</v>
      </c>
      <c r="I451" s="28" t="s">
        <v>93</v>
      </c>
    </row>
    <row r="452" spans="1:9" x14ac:dyDescent="0.2">
      <c r="A452" s="23">
        <v>501</v>
      </c>
      <c r="B452" s="35">
        <v>43617.344259259262</v>
      </c>
      <c r="C452" s="35">
        <v>43617.865740740737</v>
      </c>
      <c r="D452" s="24">
        <f>IF(AND(Chamados[[#This Row],[Abertura]]&gt;0, Chamados[[#This Row],[Fechamento]]&gt;0, Chamados[[#This Row],[Fechamento]]&gt;Chamados[[#This Row],[Abertura]]), Chamados[[#This Row],[Fechamento]]-Chamados[[#This Row],[Abertura]], "")</f>
        <v>0.52148148147534812</v>
      </c>
      <c r="E4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2" s="26" t="s">
        <v>12</v>
      </c>
      <c r="G452" s="27">
        <v>862149956</v>
      </c>
      <c r="H452" s="26" t="s">
        <v>276</v>
      </c>
      <c r="I452" s="28" t="s">
        <v>235</v>
      </c>
    </row>
    <row r="453" spans="1:9" x14ac:dyDescent="0.2">
      <c r="A453" s="23">
        <v>502</v>
      </c>
      <c r="B453" s="35">
        <v>43618.791979166665</v>
      </c>
      <c r="C453" s="35">
        <v>43618.921134259261</v>
      </c>
      <c r="D453" s="24">
        <f>IF(AND(Chamados[[#This Row],[Abertura]]&gt;0, Chamados[[#This Row],[Fechamento]]&gt;0, Chamados[[#This Row],[Fechamento]]&gt;Chamados[[#This Row],[Abertura]]), Chamados[[#This Row],[Fechamento]]-Chamados[[#This Row],[Abertura]], "")</f>
        <v>0.12915509259619284</v>
      </c>
      <c r="E4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3" s="26" t="s">
        <v>21</v>
      </c>
      <c r="G453" s="27">
        <v>591715889</v>
      </c>
      <c r="H453" s="26" t="s">
        <v>276</v>
      </c>
      <c r="I453" s="28" t="s">
        <v>262</v>
      </c>
    </row>
    <row r="454" spans="1:9" x14ac:dyDescent="0.2">
      <c r="A454" s="23">
        <v>503</v>
      </c>
      <c r="B454" s="35">
        <v>43619.588078703702</v>
      </c>
      <c r="C454" s="35">
        <v>43620.116550925923</v>
      </c>
      <c r="D454" s="24">
        <f>IF(AND(Chamados[[#This Row],[Abertura]]&gt;0, Chamados[[#This Row],[Fechamento]]&gt;0, Chamados[[#This Row],[Fechamento]]&gt;Chamados[[#This Row],[Abertura]]), Chamados[[#This Row],[Fechamento]]-Chamados[[#This Row],[Abertura]], "")</f>
        <v>0.52847222222044365</v>
      </c>
      <c r="E4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4" s="26" t="s">
        <v>284</v>
      </c>
      <c r="G454" s="27">
        <v>589646513</v>
      </c>
      <c r="H454" s="26" t="s">
        <v>276</v>
      </c>
      <c r="I454" s="28" t="s">
        <v>158</v>
      </c>
    </row>
    <row r="455" spans="1:9" x14ac:dyDescent="0.2">
      <c r="A455" s="23">
        <v>504</v>
      </c>
      <c r="B455" s="35">
        <v>43619.984664351854</v>
      </c>
      <c r="C455" s="35">
        <v>43621.145983796298</v>
      </c>
      <c r="D455" s="24">
        <f>IF(AND(Chamados[[#This Row],[Abertura]]&gt;0, Chamados[[#This Row],[Fechamento]]&gt;0, Chamados[[#This Row],[Fechamento]]&gt;Chamados[[#This Row],[Abertura]]), Chamados[[#This Row],[Fechamento]]-Chamados[[#This Row],[Abertura]], "")</f>
        <v>1.1613194444435067</v>
      </c>
      <c r="E4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55" s="26" t="s">
        <v>8</v>
      </c>
      <c r="G455" s="27">
        <v>593993877</v>
      </c>
      <c r="H455" s="26" t="s">
        <v>270</v>
      </c>
      <c r="I455" s="28" t="s">
        <v>170</v>
      </c>
    </row>
    <row r="456" spans="1:9" x14ac:dyDescent="0.2">
      <c r="A456" s="23">
        <v>505</v>
      </c>
      <c r="B456" s="35">
        <v>43620.681168981479</v>
      </c>
      <c r="C456" s="35">
        <v>43620.839965277781</v>
      </c>
      <c r="D456" s="24">
        <f>IF(AND(Chamados[[#This Row],[Abertura]]&gt;0, Chamados[[#This Row],[Fechamento]]&gt;0, Chamados[[#This Row],[Fechamento]]&gt;Chamados[[#This Row],[Abertura]]), Chamados[[#This Row],[Fechamento]]-Chamados[[#This Row],[Abertura]], "")</f>
        <v>0.15879629630217096</v>
      </c>
      <c r="E4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6" s="26" t="s">
        <v>21</v>
      </c>
      <c r="G456" s="27">
        <v>367391965</v>
      </c>
      <c r="H456" s="26" t="s">
        <v>270</v>
      </c>
      <c r="I456" s="28" t="s">
        <v>166</v>
      </c>
    </row>
    <row r="457" spans="1:9" x14ac:dyDescent="0.2">
      <c r="A457" s="23">
        <v>507</v>
      </c>
      <c r="B457" s="35">
        <v>43620.900254629632</v>
      </c>
      <c r="C457" s="35">
        <v>43622.068379629629</v>
      </c>
      <c r="D457" s="24">
        <f>IF(AND(Chamados[[#This Row],[Abertura]]&gt;0, Chamados[[#This Row],[Fechamento]]&gt;0, Chamados[[#This Row],[Fechamento]]&gt;Chamados[[#This Row],[Abertura]]), Chamados[[#This Row],[Fechamento]]-Chamados[[#This Row],[Abertura]], "")</f>
        <v>1.1681249999965075</v>
      </c>
      <c r="E4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57" s="26" t="s">
        <v>21</v>
      </c>
      <c r="G457" s="27">
        <v>627275732</v>
      </c>
      <c r="H457" s="26" t="s">
        <v>277</v>
      </c>
      <c r="I457" s="28" t="s">
        <v>182</v>
      </c>
    </row>
    <row r="458" spans="1:9" x14ac:dyDescent="0.2">
      <c r="A458" s="23">
        <v>508</v>
      </c>
      <c r="B458" s="35">
        <v>43621.546400462961</v>
      </c>
      <c r="C458" s="35">
        <v>43621.941168981481</v>
      </c>
      <c r="D458" s="24">
        <f>IF(AND(Chamados[[#This Row],[Abertura]]&gt;0, Chamados[[#This Row],[Fechamento]]&gt;0, Chamados[[#This Row],[Fechamento]]&gt;Chamados[[#This Row],[Abertura]]), Chamados[[#This Row],[Fechamento]]-Chamados[[#This Row],[Abertura]], "")</f>
        <v>0.39476851851941319</v>
      </c>
      <c r="E4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58" s="26" t="s">
        <v>17</v>
      </c>
      <c r="G458" s="27">
        <v>708911983</v>
      </c>
      <c r="H458" s="26" t="s">
        <v>276</v>
      </c>
      <c r="I458" s="28" t="s">
        <v>82</v>
      </c>
    </row>
    <row r="459" spans="1:9" x14ac:dyDescent="0.2">
      <c r="A459" s="23">
        <v>509</v>
      </c>
      <c r="B459" s="35">
        <v>43621.934710648151</v>
      </c>
      <c r="C459" s="35">
        <v>43623.614479166667</v>
      </c>
      <c r="D459" s="24">
        <f>IF(AND(Chamados[[#This Row],[Abertura]]&gt;0, Chamados[[#This Row],[Fechamento]]&gt;0, Chamados[[#This Row],[Fechamento]]&gt;Chamados[[#This Row],[Abertura]]), Chamados[[#This Row],[Fechamento]]-Chamados[[#This Row],[Abertura]], "")</f>
        <v>1.6797685185156297</v>
      </c>
      <c r="E4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59" s="26" t="s">
        <v>18</v>
      </c>
      <c r="G459" s="27">
        <v>381554008</v>
      </c>
      <c r="H459" s="26" t="s">
        <v>270</v>
      </c>
      <c r="I459" s="28" t="s">
        <v>113</v>
      </c>
    </row>
    <row r="460" spans="1:9" x14ac:dyDescent="0.2">
      <c r="A460" s="23">
        <v>510</v>
      </c>
      <c r="B460" s="35">
        <v>43622.113275462965</v>
      </c>
      <c r="C460" s="35">
        <v>43622.754710648151</v>
      </c>
      <c r="D460" s="24">
        <f>IF(AND(Chamados[[#This Row],[Abertura]]&gt;0, Chamados[[#This Row],[Fechamento]]&gt;0, Chamados[[#This Row],[Fechamento]]&gt;Chamados[[#This Row],[Abertura]]), Chamados[[#This Row],[Fechamento]]-Chamados[[#This Row],[Abertura]], "")</f>
        <v>0.64143518518540077</v>
      </c>
      <c r="E4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0" s="26" t="s">
        <v>284</v>
      </c>
      <c r="G460" s="27">
        <v>420790393</v>
      </c>
      <c r="H460" s="26" t="s">
        <v>276</v>
      </c>
      <c r="I460" s="28" t="s">
        <v>70</v>
      </c>
    </row>
    <row r="461" spans="1:9" x14ac:dyDescent="0.2">
      <c r="A461" s="23">
        <v>511</v>
      </c>
      <c r="B461" s="35">
        <v>43622.588900462964</v>
      </c>
      <c r="C461" s="35">
        <v>43623.994756944441</v>
      </c>
      <c r="D461" s="24">
        <f>IF(AND(Chamados[[#This Row],[Abertura]]&gt;0, Chamados[[#This Row],[Fechamento]]&gt;0, Chamados[[#This Row],[Fechamento]]&gt;Chamados[[#This Row],[Abertura]]), Chamados[[#This Row],[Fechamento]]-Chamados[[#This Row],[Abertura]], "")</f>
        <v>1.4058564814768033</v>
      </c>
      <c r="E4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61" s="26" t="s">
        <v>18</v>
      </c>
      <c r="G461" s="27">
        <v>754913952</v>
      </c>
      <c r="H461" s="26" t="s">
        <v>277</v>
      </c>
      <c r="I461" s="28" t="s">
        <v>51</v>
      </c>
    </row>
    <row r="462" spans="1:9" x14ac:dyDescent="0.2">
      <c r="A462" s="23">
        <v>512</v>
      </c>
      <c r="B462" s="35">
        <v>43623.789768518516</v>
      </c>
      <c r="C462" s="35">
        <v>43623.969097222223</v>
      </c>
      <c r="D462" s="24">
        <f>IF(AND(Chamados[[#This Row],[Abertura]]&gt;0, Chamados[[#This Row],[Fechamento]]&gt;0, Chamados[[#This Row],[Fechamento]]&gt;Chamados[[#This Row],[Abertura]]), Chamados[[#This Row],[Fechamento]]-Chamados[[#This Row],[Abertura]], "")</f>
        <v>0.17932870370714227</v>
      </c>
      <c r="E4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2" s="26" t="s">
        <v>11</v>
      </c>
      <c r="G462" s="27">
        <v>482267823</v>
      </c>
      <c r="H462" s="26" t="s">
        <v>278</v>
      </c>
      <c r="I462" s="28" t="s">
        <v>189</v>
      </c>
    </row>
    <row r="463" spans="1:9" x14ac:dyDescent="0.2">
      <c r="A463" s="23">
        <v>514</v>
      </c>
      <c r="B463" s="35">
        <v>43624.894467592596</v>
      </c>
      <c r="C463" s="35">
        <v>43626.374108796299</v>
      </c>
      <c r="D463" s="24">
        <f>IF(AND(Chamados[[#This Row],[Abertura]]&gt;0, Chamados[[#This Row],[Fechamento]]&gt;0, Chamados[[#This Row],[Fechamento]]&gt;Chamados[[#This Row],[Abertura]]), Chamados[[#This Row],[Fechamento]]-Chamados[[#This Row],[Abertura]], "")</f>
        <v>1.4796412037030677</v>
      </c>
      <c r="E4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63" s="26" t="s">
        <v>14</v>
      </c>
      <c r="G463" s="27">
        <v>471757050</v>
      </c>
      <c r="H463" s="26" t="s">
        <v>277</v>
      </c>
      <c r="I463" s="28" t="s">
        <v>35</v>
      </c>
    </row>
    <row r="464" spans="1:9" x14ac:dyDescent="0.2">
      <c r="A464" s="23">
        <v>515</v>
      </c>
      <c r="B464" s="35">
        <v>43625.439560185187</v>
      </c>
      <c r="C464" s="35">
        <v>43625.893506944441</v>
      </c>
      <c r="D464" s="24">
        <f>IF(AND(Chamados[[#This Row],[Abertura]]&gt;0, Chamados[[#This Row],[Fechamento]]&gt;0, Chamados[[#This Row],[Fechamento]]&gt;Chamados[[#This Row],[Abertura]]), Chamados[[#This Row],[Fechamento]]-Chamados[[#This Row],[Abertura]], "")</f>
        <v>0.45394675925490446</v>
      </c>
      <c r="E4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4" s="26" t="s">
        <v>17</v>
      </c>
      <c r="G464" s="27">
        <v>282009135</v>
      </c>
      <c r="H464" s="26" t="s">
        <v>277</v>
      </c>
      <c r="I464" s="28" t="s">
        <v>90</v>
      </c>
    </row>
    <row r="465" spans="1:9" x14ac:dyDescent="0.2">
      <c r="A465" s="23">
        <v>516</v>
      </c>
      <c r="B465" s="35">
        <v>43626.37122685185</v>
      </c>
      <c r="C465" s="35">
        <v>43627.107893518521</v>
      </c>
      <c r="D465" s="24">
        <f>IF(AND(Chamados[[#This Row],[Abertura]]&gt;0, Chamados[[#This Row],[Fechamento]]&gt;0, Chamados[[#This Row],[Fechamento]]&gt;Chamados[[#This Row],[Abertura]]), Chamados[[#This Row],[Fechamento]]-Chamados[[#This Row],[Abertura]], "")</f>
        <v>0.73666666667122627</v>
      </c>
      <c r="E4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5" s="26" t="s">
        <v>16</v>
      </c>
      <c r="G465" s="27">
        <v>855551744</v>
      </c>
      <c r="H465" s="26" t="s">
        <v>278</v>
      </c>
      <c r="I465" s="28" t="s">
        <v>252</v>
      </c>
    </row>
    <row r="466" spans="1:9" x14ac:dyDescent="0.2">
      <c r="A466" s="23">
        <v>517</v>
      </c>
      <c r="B466" s="35">
        <v>43626.887916666667</v>
      </c>
      <c r="C466" s="35">
        <v>43627.80263888889</v>
      </c>
      <c r="D466" s="24">
        <f>IF(AND(Chamados[[#This Row],[Abertura]]&gt;0, Chamados[[#This Row],[Fechamento]]&gt;0, Chamados[[#This Row],[Fechamento]]&gt;Chamados[[#This Row],[Abertura]]), Chamados[[#This Row],[Fechamento]]-Chamados[[#This Row],[Abertura]], "")</f>
        <v>0.91472222222364508</v>
      </c>
      <c r="E4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6" s="26" t="s">
        <v>284</v>
      </c>
      <c r="G466" s="27">
        <v>343702754</v>
      </c>
      <c r="H466" s="26" t="s">
        <v>276</v>
      </c>
      <c r="I466" s="28" t="s">
        <v>110</v>
      </c>
    </row>
    <row r="467" spans="1:9" x14ac:dyDescent="0.2">
      <c r="A467" s="23">
        <v>518</v>
      </c>
      <c r="B467" s="35">
        <v>43628.161099537036</v>
      </c>
      <c r="C467" s="35">
        <v>43628.729826388888</v>
      </c>
      <c r="D467" s="24">
        <f>IF(AND(Chamados[[#This Row],[Abertura]]&gt;0, Chamados[[#This Row],[Fechamento]]&gt;0, Chamados[[#This Row],[Fechamento]]&gt;Chamados[[#This Row],[Abertura]]), Chamados[[#This Row],[Fechamento]]-Chamados[[#This Row],[Abertura]], "")</f>
        <v>0.56872685185226146</v>
      </c>
      <c r="E4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7" s="26" t="s">
        <v>16</v>
      </c>
      <c r="G467" s="27">
        <v>150366717</v>
      </c>
      <c r="H467" s="26" t="s">
        <v>270</v>
      </c>
      <c r="I467" s="28" t="s">
        <v>82</v>
      </c>
    </row>
    <row r="468" spans="1:9" x14ac:dyDescent="0.2">
      <c r="A468" s="23">
        <v>519</v>
      </c>
      <c r="B468" s="35">
        <v>43628.432893518519</v>
      </c>
      <c r="C468" s="35">
        <v>43629.905648148146</v>
      </c>
      <c r="D468" s="24">
        <f>IF(AND(Chamados[[#This Row],[Abertura]]&gt;0, Chamados[[#This Row],[Fechamento]]&gt;0, Chamados[[#This Row],[Fechamento]]&gt;Chamados[[#This Row],[Abertura]]), Chamados[[#This Row],[Fechamento]]-Chamados[[#This Row],[Abertura]], "")</f>
        <v>1.4727546296271612</v>
      </c>
      <c r="E4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68" s="26" t="s">
        <v>18</v>
      </c>
      <c r="G468" s="27">
        <v>490099833</v>
      </c>
      <c r="H468" s="26" t="s">
        <v>270</v>
      </c>
      <c r="I468" s="28" t="s">
        <v>261</v>
      </c>
    </row>
    <row r="469" spans="1:9" x14ac:dyDescent="0.2">
      <c r="A469" s="23">
        <v>520</v>
      </c>
      <c r="B469" s="35">
        <v>43628.963877314818</v>
      </c>
      <c r="C469" s="35">
        <v>43629.153009259258</v>
      </c>
      <c r="D469" s="24">
        <f>IF(AND(Chamados[[#This Row],[Abertura]]&gt;0, Chamados[[#This Row],[Fechamento]]&gt;0, Chamados[[#This Row],[Fechamento]]&gt;Chamados[[#This Row],[Abertura]]), Chamados[[#This Row],[Fechamento]]-Chamados[[#This Row],[Abertura]], "")</f>
        <v>0.18913194444030523</v>
      </c>
      <c r="E4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69" s="26" t="s">
        <v>21</v>
      </c>
      <c r="G469" s="27">
        <v>108130352</v>
      </c>
      <c r="H469" s="26" t="s">
        <v>276</v>
      </c>
      <c r="I469" s="28" t="s">
        <v>92</v>
      </c>
    </row>
    <row r="470" spans="1:9" x14ac:dyDescent="0.2">
      <c r="A470" s="23">
        <v>521</v>
      </c>
      <c r="B470" s="35">
        <v>43629.954756944448</v>
      </c>
      <c r="C470" s="35">
        <v>43630.569074074076</v>
      </c>
      <c r="D470" s="24">
        <f>IF(AND(Chamados[[#This Row],[Abertura]]&gt;0, Chamados[[#This Row],[Fechamento]]&gt;0, Chamados[[#This Row],[Fechamento]]&gt;Chamados[[#This Row],[Abertura]]), Chamados[[#This Row],[Fechamento]]-Chamados[[#This Row],[Abertura]], "")</f>
        <v>0.61431712962803431</v>
      </c>
      <c r="E4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0" s="26" t="s">
        <v>9</v>
      </c>
      <c r="G470" s="27">
        <v>126224154</v>
      </c>
      <c r="H470" s="26" t="s">
        <v>277</v>
      </c>
      <c r="I470" s="28" t="s">
        <v>221</v>
      </c>
    </row>
    <row r="471" spans="1:9" x14ac:dyDescent="0.2">
      <c r="A471" s="23">
        <v>522</v>
      </c>
      <c r="B471" s="35">
        <v>43630.11041666667</v>
      </c>
      <c r="C471" s="35">
        <v>43630.6250462963</v>
      </c>
      <c r="D471" s="24">
        <f>IF(AND(Chamados[[#This Row],[Abertura]]&gt;0, Chamados[[#This Row],[Fechamento]]&gt;0, Chamados[[#This Row],[Fechamento]]&gt;Chamados[[#This Row],[Abertura]]), Chamados[[#This Row],[Fechamento]]-Chamados[[#This Row],[Abertura]], "")</f>
        <v>0.51462962962978054</v>
      </c>
      <c r="E4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1" s="26" t="s">
        <v>14</v>
      </c>
      <c r="G471" s="27">
        <v>105009964</v>
      </c>
      <c r="H471" s="26" t="s">
        <v>270</v>
      </c>
      <c r="I471" s="28" t="s">
        <v>145</v>
      </c>
    </row>
    <row r="472" spans="1:9" x14ac:dyDescent="0.2">
      <c r="A472" s="23">
        <v>523</v>
      </c>
      <c r="B472" s="35">
        <v>43630.962326388886</v>
      </c>
      <c r="C472" s="35">
        <v>43631.849212962959</v>
      </c>
      <c r="D472" s="24">
        <f>IF(AND(Chamados[[#This Row],[Abertura]]&gt;0, Chamados[[#This Row],[Fechamento]]&gt;0, Chamados[[#This Row],[Fechamento]]&gt;Chamados[[#This Row],[Abertura]]), Chamados[[#This Row],[Fechamento]]-Chamados[[#This Row],[Abertura]], "")</f>
        <v>0.88688657407328719</v>
      </c>
      <c r="E4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2" s="26" t="s">
        <v>12</v>
      </c>
      <c r="G472" s="27">
        <v>548960704</v>
      </c>
      <c r="H472" s="26" t="s">
        <v>276</v>
      </c>
      <c r="I472" s="28" t="s">
        <v>261</v>
      </c>
    </row>
    <row r="473" spans="1:9" x14ac:dyDescent="0.2">
      <c r="A473" s="23">
        <v>524</v>
      </c>
      <c r="B473" s="35">
        <v>43631.105925925927</v>
      </c>
      <c r="C473" s="35">
        <v>43632.050995370373</v>
      </c>
      <c r="D473" s="24">
        <f>IF(AND(Chamados[[#This Row],[Abertura]]&gt;0, Chamados[[#This Row],[Fechamento]]&gt;0, Chamados[[#This Row],[Fechamento]]&gt;Chamados[[#This Row],[Abertura]]), Chamados[[#This Row],[Fechamento]]-Chamados[[#This Row],[Abertura]], "")</f>
        <v>0.94506944444583496</v>
      </c>
      <c r="E4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3" s="26" t="s">
        <v>12</v>
      </c>
      <c r="G473" s="27">
        <v>728080229</v>
      </c>
      <c r="H473" s="26" t="s">
        <v>277</v>
      </c>
      <c r="I473" s="28" t="s">
        <v>36</v>
      </c>
    </row>
    <row r="474" spans="1:9" x14ac:dyDescent="0.2">
      <c r="A474" s="23">
        <v>525</v>
      </c>
      <c r="B474" s="35">
        <v>43631.375625000001</v>
      </c>
      <c r="C474" s="35">
        <v>43632.04011574074</v>
      </c>
      <c r="D474" s="24">
        <f>IF(AND(Chamados[[#This Row],[Abertura]]&gt;0, Chamados[[#This Row],[Fechamento]]&gt;0, Chamados[[#This Row],[Fechamento]]&gt;Chamados[[#This Row],[Abertura]]), Chamados[[#This Row],[Fechamento]]-Chamados[[#This Row],[Abertura]], "")</f>
        <v>0.66449074073898373</v>
      </c>
      <c r="E4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4" s="26" t="s">
        <v>20</v>
      </c>
      <c r="G474" s="27">
        <v>342278460</v>
      </c>
      <c r="H474" s="26" t="s">
        <v>278</v>
      </c>
      <c r="I474" s="28" t="s">
        <v>141</v>
      </c>
    </row>
    <row r="475" spans="1:9" x14ac:dyDescent="0.2">
      <c r="A475" s="23">
        <v>527</v>
      </c>
      <c r="B475" s="35">
        <v>43632.290324074071</v>
      </c>
      <c r="C475" s="35">
        <v>43632.434027777781</v>
      </c>
      <c r="D475" s="24">
        <f>IF(AND(Chamados[[#This Row],[Abertura]]&gt;0, Chamados[[#This Row],[Fechamento]]&gt;0, Chamados[[#This Row],[Fechamento]]&gt;Chamados[[#This Row],[Abertura]]), Chamados[[#This Row],[Fechamento]]-Chamados[[#This Row],[Abertura]], "")</f>
        <v>0.14370370371034369</v>
      </c>
      <c r="E4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5" s="26" t="s">
        <v>16</v>
      </c>
      <c r="G475" s="27">
        <v>714373594</v>
      </c>
      <c r="H475" s="26" t="s">
        <v>276</v>
      </c>
      <c r="I475" s="28" t="s">
        <v>154</v>
      </c>
    </row>
    <row r="476" spans="1:9" x14ac:dyDescent="0.2">
      <c r="A476" s="23">
        <v>529</v>
      </c>
      <c r="B476" s="35">
        <v>43634.311527777776</v>
      </c>
      <c r="C476" s="35">
        <v>43635.615532407406</v>
      </c>
      <c r="D476" s="24">
        <f>IF(AND(Chamados[[#This Row],[Abertura]]&gt;0, Chamados[[#This Row],[Fechamento]]&gt;0, Chamados[[#This Row],[Fechamento]]&gt;Chamados[[#This Row],[Abertura]]), Chamados[[#This Row],[Fechamento]]-Chamados[[#This Row],[Abertura]], "")</f>
        <v>1.3040046296300716</v>
      </c>
      <c r="E4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76" s="26" t="s">
        <v>285</v>
      </c>
      <c r="G476" s="27">
        <v>115403872</v>
      </c>
      <c r="H476" s="26" t="s">
        <v>277</v>
      </c>
      <c r="I476" s="28" t="s">
        <v>156</v>
      </c>
    </row>
    <row r="477" spans="1:9" x14ac:dyDescent="0.2">
      <c r="A477" s="23">
        <v>530</v>
      </c>
      <c r="B477" s="35">
        <v>43634.577094907407</v>
      </c>
      <c r="C477" s="35">
        <v>43635.32236111111</v>
      </c>
      <c r="D477" s="24">
        <f>IF(AND(Chamados[[#This Row],[Abertura]]&gt;0, Chamados[[#This Row],[Fechamento]]&gt;0, Chamados[[#This Row],[Fechamento]]&gt;Chamados[[#This Row],[Abertura]]), Chamados[[#This Row],[Fechamento]]-Chamados[[#This Row],[Abertura]], "")</f>
        <v>0.74526620370306773</v>
      </c>
      <c r="E4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7" s="26" t="s">
        <v>13</v>
      </c>
      <c r="G477" s="27">
        <v>632438369</v>
      </c>
      <c r="H477" s="26" t="s">
        <v>276</v>
      </c>
      <c r="I477" s="28" t="s">
        <v>265</v>
      </c>
    </row>
    <row r="478" spans="1:9" x14ac:dyDescent="0.2">
      <c r="A478" s="23">
        <v>531</v>
      </c>
      <c r="B478" s="35">
        <v>43634.801724537036</v>
      </c>
      <c r="C478" s="35">
        <v>43635.157384259262</v>
      </c>
      <c r="D478" s="24">
        <f>IF(AND(Chamados[[#This Row],[Abertura]]&gt;0, Chamados[[#This Row],[Fechamento]]&gt;0, Chamados[[#This Row],[Fechamento]]&gt;Chamados[[#This Row],[Abertura]]), Chamados[[#This Row],[Fechamento]]-Chamados[[#This Row],[Abertura]], "")</f>
        <v>0.3556597222268465</v>
      </c>
      <c r="E4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8" s="26" t="s">
        <v>17</v>
      </c>
      <c r="G478" s="27">
        <v>682579790</v>
      </c>
      <c r="H478" s="26" t="s">
        <v>277</v>
      </c>
      <c r="I478" s="28" t="s">
        <v>243</v>
      </c>
    </row>
    <row r="479" spans="1:9" x14ac:dyDescent="0.2">
      <c r="A479" s="23">
        <v>532</v>
      </c>
      <c r="B479" s="35">
        <v>43635.08289351852</v>
      </c>
      <c r="C479" s="35">
        <v>43635.545636574076</v>
      </c>
      <c r="D479" s="24">
        <f>IF(AND(Chamados[[#This Row],[Abertura]]&gt;0, Chamados[[#This Row],[Fechamento]]&gt;0, Chamados[[#This Row],[Fechamento]]&gt;Chamados[[#This Row],[Abertura]]), Chamados[[#This Row],[Fechamento]]-Chamados[[#This Row],[Abertura]], "")</f>
        <v>0.46274305555562023</v>
      </c>
      <c r="E4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79" s="26" t="s">
        <v>269</v>
      </c>
      <c r="G479" s="27">
        <v>772146328</v>
      </c>
      <c r="H479" s="26" t="s">
        <v>276</v>
      </c>
      <c r="I479" s="28" t="s">
        <v>99</v>
      </c>
    </row>
    <row r="480" spans="1:9" x14ac:dyDescent="0.2">
      <c r="A480" s="23">
        <v>533</v>
      </c>
      <c r="B480" s="35">
        <v>43636.030277777776</v>
      </c>
      <c r="C480" s="35">
        <v>43636.574606481481</v>
      </c>
      <c r="D480" s="24">
        <f>IF(AND(Chamados[[#This Row],[Abertura]]&gt;0, Chamados[[#This Row],[Fechamento]]&gt;0, Chamados[[#This Row],[Fechamento]]&gt;Chamados[[#This Row],[Abertura]]), Chamados[[#This Row],[Fechamento]]-Chamados[[#This Row],[Abertura]], "")</f>
        <v>0.544328703705105</v>
      </c>
      <c r="E4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0" s="26" t="s">
        <v>13</v>
      </c>
      <c r="G480" s="27">
        <v>863331692</v>
      </c>
      <c r="H480" s="26" t="s">
        <v>276</v>
      </c>
      <c r="I480" s="28" t="s">
        <v>58</v>
      </c>
    </row>
    <row r="481" spans="1:9" x14ac:dyDescent="0.2">
      <c r="A481" s="23">
        <v>534</v>
      </c>
      <c r="B481" s="35">
        <v>43636.607025462959</v>
      </c>
      <c r="C481" s="35">
        <v>43637.232395833336</v>
      </c>
      <c r="D481" s="24">
        <f>IF(AND(Chamados[[#This Row],[Abertura]]&gt;0, Chamados[[#This Row],[Fechamento]]&gt;0, Chamados[[#This Row],[Fechamento]]&gt;Chamados[[#This Row],[Abertura]]), Chamados[[#This Row],[Fechamento]]-Chamados[[#This Row],[Abertura]], "")</f>
        <v>0.62537037037691334</v>
      </c>
      <c r="E4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1" s="26" t="s">
        <v>15</v>
      </c>
      <c r="G481" s="27">
        <v>851315507</v>
      </c>
      <c r="H481" s="26" t="s">
        <v>278</v>
      </c>
      <c r="I481" s="28" t="s">
        <v>23</v>
      </c>
    </row>
    <row r="482" spans="1:9" x14ac:dyDescent="0.2">
      <c r="A482" s="23">
        <v>535</v>
      </c>
      <c r="B482" s="35">
        <v>43636.741701388892</v>
      </c>
      <c r="C482" s="35">
        <v>43637.396643518521</v>
      </c>
      <c r="D482" s="24">
        <f>IF(AND(Chamados[[#This Row],[Abertura]]&gt;0, Chamados[[#This Row],[Fechamento]]&gt;0, Chamados[[#This Row],[Fechamento]]&gt;Chamados[[#This Row],[Abertura]]), Chamados[[#This Row],[Fechamento]]-Chamados[[#This Row],[Abertura]], "")</f>
        <v>0.6549421296294895</v>
      </c>
      <c r="E4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2" s="26" t="s">
        <v>10</v>
      </c>
      <c r="G482" s="27">
        <v>325060603</v>
      </c>
      <c r="H482" s="26" t="s">
        <v>278</v>
      </c>
      <c r="I482" s="28" t="s">
        <v>237</v>
      </c>
    </row>
    <row r="483" spans="1:9" x14ac:dyDescent="0.2">
      <c r="A483" s="23">
        <v>536</v>
      </c>
      <c r="B483" s="35">
        <v>43637.408356481479</v>
      </c>
      <c r="C483" s="35">
        <v>43638.119537037041</v>
      </c>
      <c r="D483" s="24">
        <f>IF(AND(Chamados[[#This Row],[Abertura]]&gt;0, Chamados[[#This Row],[Fechamento]]&gt;0, Chamados[[#This Row],[Fechamento]]&gt;Chamados[[#This Row],[Abertura]]), Chamados[[#This Row],[Fechamento]]-Chamados[[#This Row],[Abertura]], "")</f>
        <v>0.711180555561441</v>
      </c>
      <c r="E4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3" s="26" t="s">
        <v>8</v>
      </c>
      <c r="G483" s="27">
        <v>51029447</v>
      </c>
      <c r="H483" s="26" t="s">
        <v>278</v>
      </c>
      <c r="I483" s="28" t="s">
        <v>131</v>
      </c>
    </row>
    <row r="484" spans="1:9" x14ac:dyDescent="0.2">
      <c r="A484" s="23">
        <v>537</v>
      </c>
      <c r="B484" s="35">
        <v>43637.463923611111</v>
      </c>
      <c r="C484" s="35">
        <v>43637.917384259257</v>
      </c>
      <c r="D484" s="24">
        <f>IF(AND(Chamados[[#This Row],[Abertura]]&gt;0, Chamados[[#This Row],[Fechamento]]&gt;0, Chamados[[#This Row],[Fechamento]]&gt;Chamados[[#This Row],[Abertura]]), Chamados[[#This Row],[Fechamento]]-Chamados[[#This Row],[Abertura]], "")</f>
        <v>0.45346064814657439</v>
      </c>
      <c r="E4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4" s="26" t="s">
        <v>21</v>
      </c>
      <c r="G484" s="27">
        <v>367806541</v>
      </c>
      <c r="H484" s="26" t="s">
        <v>270</v>
      </c>
      <c r="I484" s="28" t="s">
        <v>36</v>
      </c>
    </row>
    <row r="485" spans="1:9" x14ac:dyDescent="0.2">
      <c r="A485" s="23">
        <v>538</v>
      </c>
      <c r="B485" s="35">
        <v>43637.547129629631</v>
      </c>
      <c r="C485" s="35">
        <v>43637.681145833332</v>
      </c>
      <c r="D485" s="24">
        <f>IF(AND(Chamados[[#This Row],[Abertura]]&gt;0, Chamados[[#This Row],[Fechamento]]&gt;0, Chamados[[#This Row],[Fechamento]]&gt;Chamados[[#This Row],[Abertura]]), Chamados[[#This Row],[Fechamento]]-Chamados[[#This Row],[Abertura]], "")</f>
        <v>0.1340162037013215</v>
      </c>
      <c r="E4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5" s="26" t="s">
        <v>21</v>
      </c>
      <c r="G485" s="27">
        <v>259246532</v>
      </c>
      <c r="H485" s="26" t="s">
        <v>276</v>
      </c>
      <c r="I485" s="28" t="s">
        <v>249</v>
      </c>
    </row>
    <row r="486" spans="1:9" x14ac:dyDescent="0.2">
      <c r="A486" s="23">
        <v>539</v>
      </c>
      <c r="B486" s="35">
        <v>43638.380509259259</v>
      </c>
      <c r="C486" s="35">
        <v>43638.748263888891</v>
      </c>
      <c r="D486" s="24">
        <f>IF(AND(Chamados[[#This Row],[Abertura]]&gt;0, Chamados[[#This Row],[Fechamento]]&gt;0, Chamados[[#This Row],[Fechamento]]&gt;Chamados[[#This Row],[Abertura]]), Chamados[[#This Row],[Fechamento]]-Chamados[[#This Row],[Abertura]], "")</f>
        <v>0.36775462963123573</v>
      </c>
      <c r="E4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6" s="26" t="s">
        <v>9</v>
      </c>
      <c r="G486" s="27">
        <v>924564837</v>
      </c>
      <c r="H486" s="26" t="s">
        <v>276</v>
      </c>
      <c r="I486" s="28" t="s">
        <v>165</v>
      </c>
    </row>
    <row r="487" spans="1:9" x14ac:dyDescent="0.2">
      <c r="A487" s="23">
        <v>540</v>
      </c>
      <c r="B487" s="35">
        <v>43639.459236111114</v>
      </c>
      <c r="C487" s="35">
        <v>43639.549722222226</v>
      </c>
      <c r="D487" s="24">
        <f>IF(AND(Chamados[[#This Row],[Abertura]]&gt;0, Chamados[[#This Row],[Fechamento]]&gt;0, Chamados[[#This Row],[Fechamento]]&gt;Chamados[[#This Row],[Abertura]]), Chamados[[#This Row],[Fechamento]]-Chamados[[#This Row],[Abertura]], "")</f>
        <v>9.0486111112113576E-2</v>
      </c>
      <c r="E4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7" s="26" t="s">
        <v>17</v>
      </c>
      <c r="G487" s="27">
        <v>481923765</v>
      </c>
      <c r="H487" s="26" t="s">
        <v>276</v>
      </c>
      <c r="I487" s="28" t="s">
        <v>236</v>
      </c>
    </row>
    <row r="488" spans="1:9" x14ac:dyDescent="0.2">
      <c r="A488" s="23">
        <v>541</v>
      </c>
      <c r="B488" s="35">
        <v>43639.679386574076</v>
      </c>
      <c r="C488" s="35">
        <v>43640.364687499998</v>
      </c>
      <c r="D488" s="24">
        <f>IF(AND(Chamados[[#This Row],[Abertura]]&gt;0, Chamados[[#This Row],[Fechamento]]&gt;0, Chamados[[#This Row],[Fechamento]]&gt;Chamados[[#This Row],[Abertura]]), Chamados[[#This Row],[Fechamento]]-Chamados[[#This Row],[Abertura]], "")</f>
        <v>0.68530092592118308</v>
      </c>
      <c r="E4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8" s="26" t="s">
        <v>21</v>
      </c>
      <c r="G488" s="27">
        <v>451923576</v>
      </c>
      <c r="H488" s="26" t="s">
        <v>270</v>
      </c>
      <c r="I488" s="28" t="s">
        <v>135</v>
      </c>
    </row>
    <row r="489" spans="1:9" x14ac:dyDescent="0.2">
      <c r="A489" s="23">
        <v>542</v>
      </c>
      <c r="B489" s="35">
        <v>43640.763553240744</v>
      </c>
      <c r="C489" s="35">
        <v>43641.604803240742</v>
      </c>
      <c r="D489" s="24">
        <f>IF(AND(Chamados[[#This Row],[Abertura]]&gt;0, Chamados[[#This Row],[Fechamento]]&gt;0, Chamados[[#This Row],[Fechamento]]&gt;Chamados[[#This Row],[Abertura]]), Chamados[[#This Row],[Fechamento]]-Chamados[[#This Row],[Abertura]], "")</f>
        <v>0.84124999999767169</v>
      </c>
      <c r="E4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89" s="26" t="s">
        <v>12</v>
      </c>
      <c r="G489" s="27">
        <v>346593550</v>
      </c>
      <c r="H489" s="26" t="s">
        <v>276</v>
      </c>
      <c r="I489" s="28" t="s">
        <v>128</v>
      </c>
    </row>
    <row r="490" spans="1:9" x14ac:dyDescent="0.2">
      <c r="A490" s="23">
        <v>543</v>
      </c>
      <c r="B490" s="35">
        <v>43640.786678240744</v>
      </c>
      <c r="C490" s="35">
        <v>43641.176064814812</v>
      </c>
      <c r="D490" s="24">
        <f>IF(AND(Chamados[[#This Row],[Abertura]]&gt;0, Chamados[[#This Row],[Fechamento]]&gt;0, Chamados[[#This Row],[Fechamento]]&gt;Chamados[[#This Row],[Abertura]]), Chamados[[#This Row],[Fechamento]]-Chamados[[#This Row],[Abertura]], "")</f>
        <v>0.38938657406833954</v>
      </c>
      <c r="E4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0" s="26" t="s">
        <v>13</v>
      </c>
      <c r="G490" s="27">
        <v>304601622</v>
      </c>
      <c r="H490" s="26" t="s">
        <v>276</v>
      </c>
      <c r="I490" s="28" t="s">
        <v>139</v>
      </c>
    </row>
    <row r="491" spans="1:9" x14ac:dyDescent="0.2">
      <c r="A491" s="23">
        <v>544</v>
      </c>
      <c r="B491" s="35">
        <v>43640.923194444447</v>
      </c>
      <c r="C491" s="35">
        <v>43642.196273148147</v>
      </c>
      <c r="D491" s="24">
        <f>IF(AND(Chamados[[#This Row],[Abertura]]&gt;0, Chamados[[#This Row],[Fechamento]]&gt;0, Chamados[[#This Row],[Fechamento]]&gt;Chamados[[#This Row],[Abertura]]), Chamados[[#This Row],[Fechamento]]-Chamados[[#This Row],[Abertura]], "")</f>
        <v>1.2730787036998663</v>
      </c>
      <c r="E4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91" s="26" t="s">
        <v>10</v>
      </c>
      <c r="G491" s="27">
        <v>582236867</v>
      </c>
      <c r="H491" s="26" t="s">
        <v>270</v>
      </c>
      <c r="I491" s="28" t="s">
        <v>58</v>
      </c>
    </row>
    <row r="492" spans="1:9" x14ac:dyDescent="0.2">
      <c r="A492" s="23">
        <v>545</v>
      </c>
      <c r="B492" s="35">
        <v>43641.626793981479</v>
      </c>
      <c r="C492" s="35">
        <v>43642.020567129628</v>
      </c>
      <c r="D492" s="24">
        <f>IF(AND(Chamados[[#This Row],[Abertura]]&gt;0, Chamados[[#This Row],[Fechamento]]&gt;0, Chamados[[#This Row],[Fechamento]]&gt;Chamados[[#This Row],[Abertura]]), Chamados[[#This Row],[Fechamento]]-Chamados[[#This Row],[Abertura]], "")</f>
        <v>0.39377314814919373</v>
      </c>
      <c r="E4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2" s="26" t="s">
        <v>20</v>
      </c>
      <c r="G492" s="27">
        <v>436955235</v>
      </c>
      <c r="H492" s="26" t="s">
        <v>278</v>
      </c>
      <c r="I492" s="28" t="s">
        <v>54</v>
      </c>
    </row>
    <row r="493" spans="1:9" x14ac:dyDescent="0.2">
      <c r="A493" s="23">
        <v>547</v>
      </c>
      <c r="B493" s="35">
        <v>43642.152546296296</v>
      </c>
      <c r="C493" s="35">
        <v>43642.335659722223</v>
      </c>
      <c r="D493" s="24">
        <f>IF(AND(Chamados[[#This Row],[Abertura]]&gt;0, Chamados[[#This Row],[Fechamento]]&gt;0, Chamados[[#This Row],[Fechamento]]&gt;Chamados[[#This Row],[Abertura]]), Chamados[[#This Row],[Fechamento]]-Chamados[[#This Row],[Abertura]], "")</f>
        <v>0.18311342592642177</v>
      </c>
      <c r="E4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3" s="26" t="s">
        <v>285</v>
      </c>
      <c r="G493" s="27">
        <v>652101252</v>
      </c>
      <c r="H493" s="26" t="s">
        <v>276</v>
      </c>
      <c r="I493" s="28" t="s">
        <v>237</v>
      </c>
    </row>
    <row r="494" spans="1:9" x14ac:dyDescent="0.2">
      <c r="A494" s="23">
        <v>548</v>
      </c>
      <c r="B494" s="35">
        <v>43642.157326388886</v>
      </c>
      <c r="C494" s="35">
        <v>43643.153692129628</v>
      </c>
      <c r="D494" s="24">
        <f>IF(AND(Chamados[[#This Row],[Abertura]]&gt;0, Chamados[[#This Row],[Fechamento]]&gt;0, Chamados[[#This Row],[Fechamento]]&gt;Chamados[[#This Row],[Abertura]]), Chamados[[#This Row],[Fechamento]]-Chamados[[#This Row],[Abertura]], "")</f>
        <v>0.99636574074247619</v>
      </c>
      <c r="E4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4" s="26" t="s">
        <v>21</v>
      </c>
      <c r="G494" s="27">
        <v>20548204</v>
      </c>
      <c r="H494" s="26" t="s">
        <v>270</v>
      </c>
      <c r="I494" s="28" t="s">
        <v>134</v>
      </c>
    </row>
    <row r="495" spans="1:9" x14ac:dyDescent="0.2">
      <c r="A495" s="23">
        <v>549</v>
      </c>
      <c r="B495" s="35">
        <v>43642.752824074072</v>
      </c>
      <c r="C495" s="35">
        <v>43643.358252314814</v>
      </c>
      <c r="D495" s="24">
        <f>IF(AND(Chamados[[#This Row],[Abertura]]&gt;0, Chamados[[#This Row],[Fechamento]]&gt;0, Chamados[[#This Row],[Fechamento]]&gt;Chamados[[#This Row],[Abertura]]), Chamados[[#This Row],[Fechamento]]-Chamados[[#This Row],[Abertura]], "")</f>
        <v>0.60542824074218515</v>
      </c>
      <c r="E4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5" s="26" t="s">
        <v>9</v>
      </c>
      <c r="G495" s="27">
        <v>740653972</v>
      </c>
      <c r="H495" s="26" t="s">
        <v>270</v>
      </c>
      <c r="I495" s="28" t="s">
        <v>87</v>
      </c>
    </row>
    <row r="496" spans="1:9" x14ac:dyDescent="0.2">
      <c r="A496" s="23">
        <v>550</v>
      </c>
      <c r="B496" s="35">
        <v>43643.076203703706</v>
      </c>
      <c r="C496" s="35">
        <v>43643.904039351852</v>
      </c>
      <c r="D496" s="24">
        <f>IF(AND(Chamados[[#This Row],[Abertura]]&gt;0, Chamados[[#This Row],[Fechamento]]&gt;0, Chamados[[#This Row],[Fechamento]]&gt;Chamados[[#This Row],[Abertura]]), Chamados[[#This Row],[Fechamento]]-Chamados[[#This Row],[Abertura]], "")</f>
        <v>0.82783564814599231</v>
      </c>
      <c r="E4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6" s="26" t="s">
        <v>284</v>
      </c>
      <c r="G496" s="27">
        <v>724432321</v>
      </c>
      <c r="H496" s="26" t="s">
        <v>276</v>
      </c>
      <c r="I496" s="28" t="s">
        <v>118</v>
      </c>
    </row>
    <row r="497" spans="1:9" x14ac:dyDescent="0.2">
      <c r="A497" s="23">
        <v>553</v>
      </c>
      <c r="B497" s="35">
        <v>43644.171365740738</v>
      </c>
      <c r="C497" s="35">
        <v>43644.833229166667</v>
      </c>
      <c r="D497" s="24">
        <f>IF(AND(Chamados[[#This Row],[Abertura]]&gt;0, Chamados[[#This Row],[Fechamento]]&gt;0, Chamados[[#This Row],[Fechamento]]&gt;Chamados[[#This Row],[Abertura]]), Chamados[[#This Row],[Fechamento]]-Chamados[[#This Row],[Abertura]], "")</f>
        <v>0.66186342592845904</v>
      </c>
      <c r="E4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7" s="26" t="s">
        <v>10</v>
      </c>
      <c r="G497" s="27">
        <v>80026264</v>
      </c>
      <c r="H497" s="26" t="s">
        <v>278</v>
      </c>
      <c r="I497" s="28" t="s">
        <v>129</v>
      </c>
    </row>
    <row r="498" spans="1:9" x14ac:dyDescent="0.2">
      <c r="A498" s="23">
        <v>554</v>
      </c>
      <c r="B498" s="35">
        <v>43644.847083333334</v>
      </c>
      <c r="C498" s="35">
        <v>43646.771481481483</v>
      </c>
      <c r="D498" s="24">
        <f>IF(AND(Chamados[[#This Row],[Abertura]]&gt;0, Chamados[[#This Row],[Fechamento]]&gt;0, Chamados[[#This Row],[Fechamento]]&gt;Chamados[[#This Row],[Abertura]]), Chamados[[#This Row],[Fechamento]]-Chamados[[#This Row],[Abertura]], "")</f>
        <v>1.9243981481486117</v>
      </c>
      <c r="E4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498" s="26" t="s">
        <v>12</v>
      </c>
      <c r="G498" s="27">
        <v>341639154</v>
      </c>
      <c r="H498" s="26" t="s">
        <v>270</v>
      </c>
      <c r="I498" s="28" t="s">
        <v>231</v>
      </c>
    </row>
    <row r="499" spans="1:9" x14ac:dyDescent="0.2">
      <c r="A499" s="23">
        <v>555</v>
      </c>
      <c r="B499" s="35">
        <v>43646.009884259256</v>
      </c>
      <c r="C499" s="35">
        <v>43646.117638888885</v>
      </c>
      <c r="D499" s="24">
        <f>IF(AND(Chamados[[#This Row],[Abertura]]&gt;0, Chamados[[#This Row],[Fechamento]]&gt;0, Chamados[[#This Row],[Fechamento]]&gt;Chamados[[#This Row],[Abertura]]), Chamados[[#This Row],[Fechamento]]-Chamados[[#This Row],[Abertura]], "")</f>
        <v>0.10775462962919846</v>
      </c>
      <c r="E4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499" s="26" t="s">
        <v>15</v>
      </c>
      <c r="G499" s="27">
        <v>184921464</v>
      </c>
      <c r="H499" s="26" t="s">
        <v>276</v>
      </c>
      <c r="I499" s="28" t="s">
        <v>72</v>
      </c>
    </row>
    <row r="500" spans="1:9" x14ac:dyDescent="0.2">
      <c r="A500" s="23">
        <v>556</v>
      </c>
      <c r="B500" s="35">
        <v>43646.101493055554</v>
      </c>
      <c r="C500" s="35">
        <v>43647.419606481482</v>
      </c>
      <c r="D500" s="24">
        <f>IF(AND(Chamados[[#This Row],[Abertura]]&gt;0, Chamados[[#This Row],[Fechamento]]&gt;0, Chamados[[#This Row],[Fechamento]]&gt;Chamados[[#This Row],[Abertura]]), Chamados[[#This Row],[Fechamento]]-Chamados[[#This Row],[Abertura]], "")</f>
        <v>1.318113425928459</v>
      </c>
      <c r="E5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00" s="26" t="s">
        <v>284</v>
      </c>
      <c r="G500" s="27">
        <v>141811941</v>
      </c>
      <c r="H500" s="26" t="s">
        <v>270</v>
      </c>
      <c r="I500" s="28" t="s">
        <v>212</v>
      </c>
    </row>
    <row r="501" spans="1:9" x14ac:dyDescent="0.2">
      <c r="A501" s="23">
        <v>557</v>
      </c>
      <c r="B501" s="35">
        <v>43646.101655092592</v>
      </c>
      <c r="C501" s="35">
        <v>43646.678611111114</v>
      </c>
      <c r="D501" s="24">
        <f>IF(AND(Chamados[[#This Row],[Abertura]]&gt;0, Chamados[[#This Row],[Fechamento]]&gt;0, Chamados[[#This Row],[Fechamento]]&gt;Chamados[[#This Row],[Abertura]]), Chamados[[#This Row],[Fechamento]]-Chamados[[#This Row],[Abertura]], "")</f>
        <v>0.5769560185217415</v>
      </c>
      <c r="E5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1" s="26" t="s">
        <v>269</v>
      </c>
      <c r="G501" s="27">
        <v>75161668</v>
      </c>
      <c r="H501" s="26" t="s">
        <v>270</v>
      </c>
      <c r="I501" s="28" t="s">
        <v>231</v>
      </c>
    </row>
    <row r="502" spans="1:9" x14ac:dyDescent="0.2">
      <c r="A502" s="23">
        <v>558</v>
      </c>
      <c r="B502" s="35">
        <v>43648.875694444447</v>
      </c>
      <c r="C502" s="35">
        <v>43650.268506944441</v>
      </c>
      <c r="D502" s="24">
        <f>IF(AND(Chamados[[#This Row],[Abertura]]&gt;0, Chamados[[#This Row],[Fechamento]]&gt;0, Chamados[[#This Row],[Fechamento]]&gt;Chamados[[#This Row],[Abertura]]), Chamados[[#This Row],[Fechamento]]-Chamados[[#This Row],[Abertura]], "")</f>
        <v>1.3928124999947613</v>
      </c>
      <c r="E5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02" s="26" t="s">
        <v>18</v>
      </c>
      <c r="G502" s="27">
        <v>80339330</v>
      </c>
      <c r="H502" s="26" t="s">
        <v>277</v>
      </c>
      <c r="I502" s="28" t="s">
        <v>174</v>
      </c>
    </row>
    <row r="503" spans="1:9" x14ac:dyDescent="0.2">
      <c r="A503" s="23">
        <v>559</v>
      </c>
      <c r="B503" s="35">
        <v>43648.999201388891</v>
      </c>
      <c r="C503" s="35">
        <v>43649.58792824074</v>
      </c>
      <c r="D503" s="24">
        <f>IF(AND(Chamados[[#This Row],[Abertura]]&gt;0, Chamados[[#This Row],[Fechamento]]&gt;0, Chamados[[#This Row],[Fechamento]]&gt;Chamados[[#This Row],[Abertura]]), Chamados[[#This Row],[Fechamento]]-Chamados[[#This Row],[Abertura]], "")</f>
        <v>0.58872685184906004</v>
      </c>
      <c r="E5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3" s="26" t="s">
        <v>16</v>
      </c>
      <c r="G503" s="27">
        <v>256557659</v>
      </c>
      <c r="H503" s="26" t="s">
        <v>278</v>
      </c>
      <c r="I503" s="28" t="s">
        <v>155</v>
      </c>
    </row>
    <row r="504" spans="1:9" x14ac:dyDescent="0.2">
      <c r="A504" s="23">
        <v>560</v>
      </c>
      <c r="B504" s="35">
        <v>43650.205729166664</v>
      </c>
      <c r="C504" s="35">
        <v>43650.771504629629</v>
      </c>
      <c r="D504" s="24">
        <f>IF(AND(Chamados[[#This Row],[Abertura]]&gt;0, Chamados[[#This Row],[Fechamento]]&gt;0, Chamados[[#This Row],[Fechamento]]&gt;Chamados[[#This Row],[Abertura]]), Chamados[[#This Row],[Fechamento]]-Chamados[[#This Row],[Abertura]], "")</f>
        <v>0.56577546296466608</v>
      </c>
      <c r="E5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4" s="26" t="s">
        <v>9</v>
      </c>
      <c r="G504" s="27">
        <v>193939297</v>
      </c>
      <c r="H504" s="26" t="s">
        <v>277</v>
      </c>
      <c r="I504" s="28" t="s">
        <v>144</v>
      </c>
    </row>
    <row r="505" spans="1:9" x14ac:dyDescent="0.2">
      <c r="A505" s="23">
        <v>561</v>
      </c>
      <c r="B505" s="35">
        <v>43650.606851851851</v>
      </c>
      <c r="C505" s="35">
        <v>43651.298032407409</v>
      </c>
      <c r="D505" s="24">
        <f>IF(AND(Chamados[[#This Row],[Abertura]]&gt;0, Chamados[[#This Row],[Fechamento]]&gt;0, Chamados[[#This Row],[Fechamento]]&gt;Chamados[[#This Row],[Abertura]]), Chamados[[#This Row],[Fechamento]]-Chamados[[#This Row],[Abertura]], "")</f>
        <v>0.69118055555736646</v>
      </c>
      <c r="E5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5" s="26" t="s">
        <v>16</v>
      </c>
      <c r="G505" s="27">
        <v>155797389</v>
      </c>
      <c r="H505" s="26" t="s">
        <v>277</v>
      </c>
      <c r="I505" s="28" t="s">
        <v>256</v>
      </c>
    </row>
    <row r="506" spans="1:9" x14ac:dyDescent="0.2">
      <c r="A506" s="23">
        <v>562</v>
      </c>
      <c r="B506" s="35">
        <v>43651.212650462963</v>
      </c>
      <c r="C506" s="35">
        <v>43652.082245370373</v>
      </c>
      <c r="D506" s="24">
        <f>IF(AND(Chamados[[#This Row],[Abertura]]&gt;0, Chamados[[#This Row],[Fechamento]]&gt;0, Chamados[[#This Row],[Fechamento]]&gt;Chamados[[#This Row],[Abertura]]), Chamados[[#This Row],[Fechamento]]-Chamados[[#This Row],[Abertura]], "")</f>
        <v>0.86959490740991896</v>
      </c>
      <c r="E5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6" s="26" t="s">
        <v>269</v>
      </c>
      <c r="G506" s="27">
        <v>943364433</v>
      </c>
      <c r="H506" s="26" t="s">
        <v>276</v>
      </c>
      <c r="I506" s="28" t="s">
        <v>255</v>
      </c>
    </row>
    <row r="507" spans="1:9" x14ac:dyDescent="0.2">
      <c r="A507" s="23">
        <v>563</v>
      </c>
      <c r="B507" s="35">
        <v>43652.255879629629</v>
      </c>
      <c r="C507" s="35">
        <v>43653.203090277777</v>
      </c>
      <c r="D507" s="24">
        <f>IF(AND(Chamados[[#This Row],[Abertura]]&gt;0, Chamados[[#This Row],[Fechamento]]&gt;0, Chamados[[#This Row],[Fechamento]]&gt;Chamados[[#This Row],[Abertura]]), Chamados[[#This Row],[Fechamento]]-Chamados[[#This Row],[Abertura]], "")</f>
        <v>0.94721064814802958</v>
      </c>
      <c r="E5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7" s="26" t="s">
        <v>285</v>
      </c>
      <c r="G507" s="27">
        <v>442505560</v>
      </c>
      <c r="H507" s="26" t="s">
        <v>270</v>
      </c>
      <c r="I507" s="28" t="s">
        <v>161</v>
      </c>
    </row>
    <row r="508" spans="1:9" x14ac:dyDescent="0.2">
      <c r="A508" s="23">
        <v>564</v>
      </c>
      <c r="B508" s="35">
        <v>43652.706655092596</v>
      </c>
      <c r="C508" s="35">
        <v>43654.086273148147</v>
      </c>
      <c r="D508" s="24">
        <f>IF(AND(Chamados[[#This Row],[Abertura]]&gt;0, Chamados[[#This Row],[Fechamento]]&gt;0, Chamados[[#This Row],[Fechamento]]&gt;Chamados[[#This Row],[Abertura]]), Chamados[[#This Row],[Fechamento]]-Chamados[[#This Row],[Abertura]], "")</f>
        <v>1.3796180555509636</v>
      </c>
      <c r="E5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08" s="26" t="s">
        <v>8</v>
      </c>
      <c r="G508" s="27">
        <v>805645685</v>
      </c>
      <c r="H508" s="26" t="s">
        <v>277</v>
      </c>
      <c r="I508" s="28" t="s">
        <v>141</v>
      </c>
    </row>
    <row r="509" spans="1:9" x14ac:dyDescent="0.2">
      <c r="A509" s="23">
        <v>565</v>
      </c>
      <c r="B509" s="35">
        <v>43652.715682870374</v>
      </c>
      <c r="C509" s="35">
        <v>43652.942546296297</v>
      </c>
      <c r="D509" s="24">
        <f>IF(AND(Chamados[[#This Row],[Abertura]]&gt;0, Chamados[[#This Row],[Fechamento]]&gt;0, Chamados[[#This Row],[Fechamento]]&gt;Chamados[[#This Row],[Abertura]]), Chamados[[#This Row],[Fechamento]]-Chamados[[#This Row],[Abertura]], "")</f>
        <v>0.22686342592351139</v>
      </c>
      <c r="E5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09" s="26" t="s">
        <v>8</v>
      </c>
      <c r="G509" s="27">
        <v>766599933</v>
      </c>
      <c r="H509" s="26" t="s">
        <v>276</v>
      </c>
      <c r="I509" s="28" t="s">
        <v>40</v>
      </c>
    </row>
    <row r="510" spans="1:9" x14ac:dyDescent="0.2">
      <c r="A510" s="23">
        <v>566</v>
      </c>
      <c r="B510" s="35">
        <v>43652.946168981478</v>
      </c>
      <c r="C510" s="35">
        <v>43653.294733796298</v>
      </c>
      <c r="D510" s="24">
        <f>IF(AND(Chamados[[#This Row],[Abertura]]&gt;0, Chamados[[#This Row],[Fechamento]]&gt;0, Chamados[[#This Row],[Fechamento]]&gt;Chamados[[#This Row],[Abertura]]), Chamados[[#This Row],[Fechamento]]-Chamados[[#This Row],[Abertura]], "")</f>
        <v>0.34856481481983792</v>
      </c>
      <c r="E5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0" s="26" t="s">
        <v>9</v>
      </c>
      <c r="G510" s="27">
        <v>594589887</v>
      </c>
      <c r="H510" s="26" t="s">
        <v>276</v>
      </c>
      <c r="I510" s="28" t="s">
        <v>135</v>
      </c>
    </row>
    <row r="511" spans="1:9" x14ac:dyDescent="0.2">
      <c r="A511" s="23">
        <v>568</v>
      </c>
      <c r="B511" s="35">
        <v>43653.118009259262</v>
      </c>
      <c r="C511" s="35">
        <v>43653.818483796298</v>
      </c>
      <c r="D511" s="24">
        <f>IF(AND(Chamados[[#This Row],[Abertura]]&gt;0, Chamados[[#This Row],[Fechamento]]&gt;0, Chamados[[#This Row],[Fechamento]]&gt;Chamados[[#This Row],[Abertura]]), Chamados[[#This Row],[Fechamento]]-Chamados[[#This Row],[Abertura]], "")</f>
        <v>0.700474537035916</v>
      </c>
      <c r="E5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1" s="26" t="s">
        <v>269</v>
      </c>
      <c r="G511" s="27">
        <v>798563754</v>
      </c>
      <c r="H511" s="26" t="s">
        <v>276</v>
      </c>
      <c r="I511" s="28" t="s">
        <v>89</v>
      </c>
    </row>
    <row r="512" spans="1:9" x14ac:dyDescent="0.2">
      <c r="A512" s="23">
        <v>569</v>
      </c>
      <c r="B512" s="35">
        <v>43654.221712962964</v>
      </c>
      <c r="C512" s="35">
        <v>43655.222372685188</v>
      </c>
      <c r="D512" s="24">
        <f>IF(AND(Chamados[[#This Row],[Abertura]]&gt;0, Chamados[[#This Row],[Fechamento]]&gt;0, Chamados[[#This Row],[Fechamento]]&gt;Chamados[[#This Row],[Abertura]]), Chamados[[#This Row],[Fechamento]]-Chamados[[#This Row],[Abertura]], "")</f>
        <v>1.0006597222236451</v>
      </c>
      <c r="E5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12" s="26" t="s">
        <v>269</v>
      </c>
      <c r="G512" s="27">
        <v>610147905</v>
      </c>
      <c r="H512" s="26" t="s">
        <v>270</v>
      </c>
      <c r="I512" s="28" t="s">
        <v>61</v>
      </c>
    </row>
    <row r="513" spans="1:9" x14ac:dyDescent="0.2">
      <c r="A513" s="23">
        <v>570</v>
      </c>
      <c r="B513" s="35">
        <v>43654.415613425925</v>
      </c>
      <c r="C513" s="35">
        <v>43654.759965277779</v>
      </c>
      <c r="D513" s="24">
        <f>IF(AND(Chamados[[#This Row],[Abertura]]&gt;0, Chamados[[#This Row],[Fechamento]]&gt;0, Chamados[[#This Row],[Fechamento]]&gt;Chamados[[#This Row],[Abertura]]), Chamados[[#This Row],[Fechamento]]-Chamados[[#This Row],[Abertura]], "")</f>
        <v>0.34435185185429873</v>
      </c>
      <c r="E5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3" s="26" t="s">
        <v>11</v>
      </c>
      <c r="G513" s="27">
        <v>166802131</v>
      </c>
      <c r="H513" s="26" t="s">
        <v>278</v>
      </c>
      <c r="I513" s="28" t="s">
        <v>263</v>
      </c>
    </row>
    <row r="514" spans="1:9" x14ac:dyDescent="0.2">
      <c r="A514" s="23">
        <v>572</v>
      </c>
      <c r="B514" s="35">
        <v>43656.138206018521</v>
      </c>
      <c r="C514" s="35">
        <v>43657.541863425926</v>
      </c>
      <c r="D514" s="24">
        <f>IF(AND(Chamados[[#This Row],[Abertura]]&gt;0, Chamados[[#This Row],[Fechamento]]&gt;0, Chamados[[#This Row],[Fechamento]]&gt;Chamados[[#This Row],[Abertura]]), Chamados[[#This Row],[Fechamento]]-Chamados[[#This Row],[Abertura]], "")</f>
        <v>1.4036574074052623</v>
      </c>
      <c r="E5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14" s="26" t="s">
        <v>13</v>
      </c>
      <c r="G514" s="27">
        <v>896919120</v>
      </c>
      <c r="H514" s="26" t="s">
        <v>277</v>
      </c>
      <c r="I514" s="28" t="s">
        <v>235</v>
      </c>
    </row>
    <row r="515" spans="1:9" x14ac:dyDescent="0.2">
      <c r="A515" s="23">
        <v>573</v>
      </c>
      <c r="B515" s="35">
        <v>43656.164814814816</v>
      </c>
      <c r="C515" s="35">
        <v>43657.048217592594</v>
      </c>
      <c r="D515" s="24">
        <f>IF(AND(Chamados[[#This Row],[Abertura]]&gt;0, Chamados[[#This Row],[Fechamento]]&gt;0, Chamados[[#This Row],[Fechamento]]&gt;Chamados[[#This Row],[Abertura]]), Chamados[[#This Row],[Fechamento]]-Chamados[[#This Row],[Abertura]], "")</f>
        <v>0.88340277777751908</v>
      </c>
      <c r="E5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5" s="26" t="s">
        <v>269</v>
      </c>
      <c r="G515" s="27">
        <v>509884792</v>
      </c>
      <c r="H515" s="26" t="s">
        <v>270</v>
      </c>
      <c r="I515" s="28" t="s">
        <v>45</v>
      </c>
    </row>
    <row r="516" spans="1:9" x14ac:dyDescent="0.2">
      <c r="A516" s="23">
        <v>574</v>
      </c>
      <c r="B516" s="35">
        <v>43656.235937500001</v>
      </c>
      <c r="C516" s="35">
        <v>43658.072233796294</v>
      </c>
      <c r="D516" s="24">
        <f>IF(AND(Chamados[[#This Row],[Abertura]]&gt;0, Chamados[[#This Row],[Fechamento]]&gt;0, Chamados[[#This Row],[Fechamento]]&gt;Chamados[[#This Row],[Abertura]]), Chamados[[#This Row],[Fechamento]]-Chamados[[#This Row],[Abertura]], "")</f>
        <v>1.8362962962928577</v>
      </c>
      <c r="E5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16" s="26" t="s">
        <v>8</v>
      </c>
      <c r="G516" s="27">
        <v>608011093</v>
      </c>
      <c r="H516" s="26" t="s">
        <v>277</v>
      </c>
      <c r="I516" s="28" t="s">
        <v>184</v>
      </c>
    </row>
    <row r="517" spans="1:9" x14ac:dyDescent="0.2">
      <c r="A517" s="23">
        <v>575</v>
      </c>
      <c r="B517" s="35">
        <v>43656.47446759259</v>
      </c>
      <c r="C517" s="35">
        <v>43657.961041666669</v>
      </c>
      <c r="D517" s="24">
        <f>IF(AND(Chamados[[#This Row],[Abertura]]&gt;0, Chamados[[#This Row],[Fechamento]]&gt;0, Chamados[[#This Row],[Fechamento]]&gt;Chamados[[#This Row],[Abertura]]), Chamados[[#This Row],[Fechamento]]-Chamados[[#This Row],[Abertura]], "")</f>
        <v>1.4865740740788169</v>
      </c>
      <c r="E5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17" s="26" t="s">
        <v>8</v>
      </c>
      <c r="G517" s="27">
        <v>779183561</v>
      </c>
      <c r="H517" s="26" t="s">
        <v>270</v>
      </c>
      <c r="I517" s="28" t="s">
        <v>217</v>
      </c>
    </row>
    <row r="518" spans="1:9" x14ac:dyDescent="0.2">
      <c r="A518" s="23">
        <v>576</v>
      </c>
      <c r="B518" s="35">
        <v>43656.512835648151</v>
      </c>
      <c r="C518" s="35">
        <v>43657.289733796293</v>
      </c>
      <c r="D518" s="24">
        <f>IF(AND(Chamados[[#This Row],[Abertura]]&gt;0, Chamados[[#This Row],[Fechamento]]&gt;0, Chamados[[#This Row],[Fechamento]]&gt;Chamados[[#This Row],[Abertura]]), Chamados[[#This Row],[Fechamento]]-Chamados[[#This Row],[Abertura]], "")</f>
        <v>0.77689814814220881</v>
      </c>
      <c r="E5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8" s="26" t="s">
        <v>15</v>
      </c>
      <c r="G518" s="27">
        <v>335057517</v>
      </c>
      <c r="H518" s="26" t="s">
        <v>277</v>
      </c>
      <c r="I518" s="28" t="s">
        <v>86</v>
      </c>
    </row>
    <row r="519" spans="1:9" x14ac:dyDescent="0.2">
      <c r="A519" s="23">
        <v>577</v>
      </c>
      <c r="B519" s="35">
        <v>43658.325891203705</v>
      </c>
      <c r="C519" s="35">
        <v>43658.576874999999</v>
      </c>
      <c r="D519" s="24">
        <f>IF(AND(Chamados[[#This Row],[Abertura]]&gt;0, Chamados[[#This Row],[Fechamento]]&gt;0, Chamados[[#This Row],[Fechamento]]&gt;Chamados[[#This Row],[Abertura]]), Chamados[[#This Row],[Fechamento]]-Chamados[[#This Row],[Abertura]], "")</f>
        <v>0.25098379629343981</v>
      </c>
      <c r="E5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19" s="26" t="s">
        <v>14</v>
      </c>
      <c r="G519" s="27">
        <v>481657088</v>
      </c>
      <c r="H519" s="26" t="s">
        <v>277</v>
      </c>
      <c r="I519" s="28" t="s">
        <v>165</v>
      </c>
    </row>
    <row r="520" spans="1:9" x14ac:dyDescent="0.2">
      <c r="A520" s="23">
        <v>578</v>
      </c>
      <c r="B520" s="35">
        <v>43658.540648148148</v>
      </c>
      <c r="C520" s="35">
        <v>43659.453333333331</v>
      </c>
      <c r="D520" s="24">
        <f>IF(AND(Chamados[[#This Row],[Abertura]]&gt;0, Chamados[[#This Row],[Fechamento]]&gt;0, Chamados[[#This Row],[Fechamento]]&gt;Chamados[[#This Row],[Abertura]]), Chamados[[#This Row],[Fechamento]]-Chamados[[#This Row],[Abertura]], "")</f>
        <v>0.9126851851833635</v>
      </c>
      <c r="E5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0" s="26" t="s">
        <v>14</v>
      </c>
      <c r="G520" s="27">
        <v>998127380</v>
      </c>
      <c r="H520" s="26" t="s">
        <v>276</v>
      </c>
      <c r="I520" s="28" t="s">
        <v>146</v>
      </c>
    </row>
    <row r="521" spans="1:9" x14ac:dyDescent="0.2">
      <c r="A521" s="23">
        <v>579</v>
      </c>
      <c r="B521" s="35">
        <v>43659.57366898148</v>
      </c>
      <c r="C521" s="35">
        <v>43659.705011574071</v>
      </c>
      <c r="D521" s="24">
        <f>IF(AND(Chamados[[#This Row],[Abertura]]&gt;0, Chamados[[#This Row],[Fechamento]]&gt;0, Chamados[[#This Row],[Fechamento]]&gt;Chamados[[#This Row],[Abertura]]), Chamados[[#This Row],[Fechamento]]-Chamados[[#This Row],[Abertura]], "")</f>
        <v>0.13134259259095415</v>
      </c>
      <c r="E5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1" s="26" t="s">
        <v>8</v>
      </c>
      <c r="G521" s="27">
        <v>633407404</v>
      </c>
      <c r="H521" s="26" t="s">
        <v>270</v>
      </c>
      <c r="I521" s="28" t="s">
        <v>263</v>
      </c>
    </row>
    <row r="522" spans="1:9" x14ac:dyDescent="0.2">
      <c r="A522" s="23">
        <v>580</v>
      </c>
      <c r="B522" s="35">
        <v>43659.714895833335</v>
      </c>
      <c r="C522" s="35">
        <v>43660.268796296295</v>
      </c>
      <c r="D522" s="24">
        <f>IF(AND(Chamados[[#This Row],[Abertura]]&gt;0, Chamados[[#This Row],[Fechamento]]&gt;0, Chamados[[#This Row],[Fechamento]]&gt;Chamados[[#This Row],[Abertura]]), Chamados[[#This Row],[Fechamento]]-Chamados[[#This Row],[Abertura]], "")</f>
        <v>0.55390046296088258</v>
      </c>
      <c r="E5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2" s="26" t="s">
        <v>20</v>
      </c>
      <c r="G522" s="27">
        <v>246145581</v>
      </c>
      <c r="H522" s="26" t="s">
        <v>270</v>
      </c>
      <c r="I522" s="28" t="s">
        <v>204</v>
      </c>
    </row>
    <row r="523" spans="1:9" x14ac:dyDescent="0.2">
      <c r="A523" s="23">
        <v>581</v>
      </c>
      <c r="B523" s="35">
        <v>43661.066319444442</v>
      </c>
      <c r="C523" s="35">
        <v>43661.297337962962</v>
      </c>
      <c r="D523" s="24">
        <f>IF(AND(Chamados[[#This Row],[Abertura]]&gt;0, Chamados[[#This Row],[Fechamento]]&gt;0, Chamados[[#This Row],[Fechamento]]&gt;Chamados[[#This Row],[Abertura]]), Chamados[[#This Row],[Fechamento]]-Chamados[[#This Row],[Abertura]], "")</f>
        <v>0.23101851851970423</v>
      </c>
      <c r="E5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3" s="26" t="s">
        <v>9</v>
      </c>
      <c r="G523" s="27">
        <v>5555739</v>
      </c>
      <c r="H523" s="26" t="s">
        <v>277</v>
      </c>
      <c r="I523" s="28" t="s">
        <v>110</v>
      </c>
    </row>
    <row r="524" spans="1:9" x14ac:dyDescent="0.2">
      <c r="A524" s="23">
        <v>582</v>
      </c>
      <c r="B524" s="35">
        <v>43661.154560185183</v>
      </c>
      <c r="C524" s="35">
        <v>43662.502314814818</v>
      </c>
      <c r="D524" s="24">
        <f>IF(AND(Chamados[[#This Row],[Abertura]]&gt;0, Chamados[[#This Row],[Fechamento]]&gt;0, Chamados[[#This Row],[Fechamento]]&gt;Chamados[[#This Row],[Abertura]]), Chamados[[#This Row],[Fechamento]]-Chamados[[#This Row],[Abertura]], "")</f>
        <v>1.3477546296344372</v>
      </c>
      <c r="E5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24" s="26" t="s">
        <v>21</v>
      </c>
      <c r="G524" s="27">
        <v>371819658</v>
      </c>
      <c r="H524" s="26" t="s">
        <v>270</v>
      </c>
      <c r="I524" s="28" t="s">
        <v>52</v>
      </c>
    </row>
    <row r="525" spans="1:9" x14ac:dyDescent="0.2">
      <c r="A525" s="23">
        <v>583</v>
      </c>
      <c r="B525" s="35">
        <v>43662.001793981479</v>
      </c>
      <c r="C525" s="35">
        <v>43663.559189814812</v>
      </c>
      <c r="D525" s="24">
        <f>IF(AND(Chamados[[#This Row],[Abertura]]&gt;0, Chamados[[#This Row],[Fechamento]]&gt;0, Chamados[[#This Row],[Fechamento]]&gt;Chamados[[#This Row],[Abertura]]), Chamados[[#This Row],[Fechamento]]-Chamados[[#This Row],[Abertura]], "")</f>
        <v>1.5573958333334303</v>
      </c>
      <c r="E5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25" s="26" t="s">
        <v>20</v>
      </c>
      <c r="G525" s="27">
        <v>753743224</v>
      </c>
      <c r="H525" s="26" t="s">
        <v>277</v>
      </c>
      <c r="I525" s="28" t="s">
        <v>152</v>
      </c>
    </row>
    <row r="526" spans="1:9" x14ac:dyDescent="0.2">
      <c r="A526" s="23">
        <v>584</v>
      </c>
      <c r="B526" s="35">
        <v>43662.109120370369</v>
      </c>
      <c r="C526" s="35">
        <v>43662.654039351852</v>
      </c>
      <c r="D526" s="24">
        <f>IF(AND(Chamados[[#This Row],[Abertura]]&gt;0, Chamados[[#This Row],[Fechamento]]&gt;0, Chamados[[#This Row],[Fechamento]]&gt;Chamados[[#This Row],[Abertura]]), Chamados[[#This Row],[Fechamento]]-Chamados[[#This Row],[Abertura]], "")</f>
        <v>0.54491898148262408</v>
      </c>
      <c r="E5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6" s="26" t="s">
        <v>269</v>
      </c>
      <c r="G526" s="27">
        <v>732228025</v>
      </c>
      <c r="H526" s="26" t="s">
        <v>277</v>
      </c>
      <c r="I526" s="28" t="s">
        <v>180</v>
      </c>
    </row>
    <row r="527" spans="1:9" x14ac:dyDescent="0.2">
      <c r="A527" s="23">
        <v>585</v>
      </c>
      <c r="B527" s="35">
        <v>43662.118275462963</v>
      </c>
      <c r="C527" s="35">
        <v>43663.818738425929</v>
      </c>
      <c r="D527" s="24">
        <f>IF(AND(Chamados[[#This Row],[Abertura]]&gt;0, Chamados[[#This Row],[Fechamento]]&gt;0, Chamados[[#This Row],[Fechamento]]&gt;Chamados[[#This Row],[Abertura]]), Chamados[[#This Row],[Fechamento]]-Chamados[[#This Row],[Abertura]], "")</f>
        <v>1.7004629629664123</v>
      </c>
      <c r="E5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27" s="26" t="s">
        <v>269</v>
      </c>
      <c r="G527" s="27">
        <v>823547552</v>
      </c>
      <c r="H527" s="26" t="s">
        <v>270</v>
      </c>
      <c r="I527" s="28" t="s">
        <v>203</v>
      </c>
    </row>
    <row r="528" spans="1:9" x14ac:dyDescent="0.2">
      <c r="A528" s="23">
        <v>587</v>
      </c>
      <c r="B528" s="35">
        <v>43663.589745370373</v>
      </c>
      <c r="C528" s="35">
        <v>43663.788356481484</v>
      </c>
      <c r="D528" s="24">
        <f>IF(AND(Chamados[[#This Row],[Abertura]]&gt;0, Chamados[[#This Row],[Fechamento]]&gt;0, Chamados[[#This Row],[Fechamento]]&gt;Chamados[[#This Row],[Abertura]]), Chamados[[#This Row],[Fechamento]]-Chamados[[#This Row],[Abertura]], "")</f>
        <v>0.19861111111094942</v>
      </c>
      <c r="E5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8" s="26" t="s">
        <v>13</v>
      </c>
      <c r="G528" s="27">
        <v>663383694</v>
      </c>
      <c r="H528" s="26" t="s">
        <v>270</v>
      </c>
      <c r="I528" s="28" t="s">
        <v>247</v>
      </c>
    </row>
    <row r="529" spans="1:9" x14ac:dyDescent="0.2">
      <c r="A529" s="23">
        <v>588</v>
      </c>
      <c r="B529" s="35">
        <v>43664.229062500002</v>
      </c>
      <c r="C529" s="35">
        <v>43664.373645833337</v>
      </c>
      <c r="D529" s="24">
        <f>IF(AND(Chamados[[#This Row],[Abertura]]&gt;0, Chamados[[#This Row],[Fechamento]]&gt;0, Chamados[[#This Row],[Fechamento]]&gt;Chamados[[#This Row],[Abertura]]), Chamados[[#This Row],[Fechamento]]-Chamados[[#This Row],[Abertura]], "")</f>
        <v>0.1445833333345945</v>
      </c>
      <c r="E5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29" s="26" t="s">
        <v>269</v>
      </c>
      <c r="G529" s="27">
        <v>512204611</v>
      </c>
      <c r="H529" s="26" t="s">
        <v>276</v>
      </c>
      <c r="I529" s="28" t="s">
        <v>193</v>
      </c>
    </row>
    <row r="530" spans="1:9" x14ac:dyDescent="0.2">
      <c r="A530" s="23">
        <v>589</v>
      </c>
      <c r="B530" s="35">
        <v>43664.366064814814</v>
      </c>
      <c r="C530" s="35">
        <v>43666.197523148148</v>
      </c>
      <c r="D530" s="24">
        <f>IF(AND(Chamados[[#This Row],[Abertura]]&gt;0, Chamados[[#This Row],[Fechamento]]&gt;0, Chamados[[#This Row],[Fechamento]]&gt;Chamados[[#This Row],[Abertura]]), Chamados[[#This Row],[Fechamento]]-Chamados[[#This Row],[Abertura]], "")</f>
        <v>1.8314583333340124</v>
      </c>
      <c r="E5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30" s="26" t="s">
        <v>20</v>
      </c>
      <c r="G530" s="27">
        <v>573835050</v>
      </c>
      <c r="H530" s="26" t="s">
        <v>277</v>
      </c>
      <c r="I530" s="28" t="s">
        <v>30</v>
      </c>
    </row>
    <row r="531" spans="1:9" x14ac:dyDescent="0.2">
      <c r="A531" s="23">
        <v>590</v>
      </c>
      <c r="B531" s="35">
        <v>43665.665613425925</v>
      </c>
      <c r="C531" s="35">
        <v>43666.574456018519</v>
      </c>
      <c r="D531" s="24">
        <f>IF(AND(Chamados[[#This Row],[Abertura]]&gt;0, Chamados[[#This Row],[Fechamento]]&gt;0, Chamados[[#This Row],[Fechamento]]&gt;Chamados[[#This Row],[Abertura]]), Chamados[[#This Row],[Fechamento]]-Chamados[[#This Row],[Abertura]], "")</f>
        <v>0.90884259259473765</v>
      </c>
      <c r="E5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1" s="26" t="s">
        <v>12</v>
      </c>
      <c r="G531" s="27">
        <v>923774551</v>
      </c>
      <c r="H531" s="26" t="s">
        <v>276</v>
      </c>
      <c r="I531" s="28" t="s">
        <v>35</v>
      </c>
    </row>
    <row r="532" spans="1:9" x14ac:dyDescent="0.2">
      <c r="A532" s="23">
        <v>592</v>
      </c>
      <c r="B532" s="35">
        <v>43666.247708333336</v>
      </c>
      <c r="C532" s="35">
        <v>43666.599872685183</v>
      </c>
      <c r="D532" s="24">
        <f>IF(AND(Chamados[[#This Row],[Abertura]]&gt;0, Chamados[[#This Row],[Fechamento]]&gt;0, Chamados[[#This Row],[Fechamento]]&gt;Chamados[[#This Row],[Abertura]]), Chamados[[#This Row],[Fechamento]]-Chamados[[#This Row],[Abertura]], "")</f>
        <v>0.35216435184702277</v>
      </c>
      <c r="E5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2" s="26" t="s">
        <v>14</v>
      </c>
      <c r="G532" s="27">
        <v>204925501</v>
      </c>
      <c r="H532" s="26" t="s">
        <v>276</v>
      </c>
      <c r="I532" s="28" t="s">
        <v>188</v>
      </c>
    </row>
    <row r="533" spans="1:9" x14ac:dyDescent="0.2">
      <c r="A533" s="23">
        <v>593</v>
      </c>
      <c r="B533" s="35">
        <v>43666.697962962964</v>
      </c>
      <c r="C533" s="35">
        <v>43667.554328703707</v>
      </c>
      <c r="D533" s="24">
        <f>IF(AND(Chamados[[#This Row],[Abertura]]&gt;0, Chamados[[#This Row],[Fechamento]]&gt;0, Chamados[[#This Row],[Fechamento]]&gt;Chamados[[#This Row],[Abertura]]), Chamados[[#This Row],[Fechamento]]-Chamados[[#This Row],[Abertura]], "")</f>
        <v>0.85636574074305827</v>
      </c>
      <c r="E5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3" s="26" t="s">
        <v>14</v>
      </c>
      <c r="G533" s="27">
        <v>675287060</v>
      </c>
      <c r="H533" s="26" t="s">
        <v>277</v>
      </c>
      <c r="I533" s="28" t="s">
        <v>207</v>
      </c>
    </row>
    <row r="534" spans="1:9" x14ac:dyDescent="0.2">
      <c r="A534" s="23">
        <v>594</v>
      </c>
      <c r="B534" s="35">
        <v>43667.47923611111</v>
      </c>
      <c r="C534" s="35">
        <v>43668.835196759261</v>
      </c>
      <c r="D534" s="24">
        <f>IF(AND(Chamados[[#This Row],[Abertura]]&gt;0, Chamados[[#This Row],[Fechamento]]&gt;0, Chamados[[#This Row],[Fechamento]]&gt;Chamados[[#This Row],[Abertura]]), Chamados[[#This Row],[Fechamento]]-Chamados[[#This Row],[Abertura]], "")</f>
        <v>1.3559606481503579</v>
      </c>
      <c r="E5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34" s="26" t="s">
        <v>20</v>
      </c>
      <c r="G534" s="27">
        <v>5013628</v>
      </c>
      <c r="H534" s="26" t="s">
        <v>270</v>
      </c>
      <c r="I534" s="28" t="s">
        <v>178</v>
      </c>
    </row>
    <row r="535" spans="1:9" x14ac:dyDescent="0.2">
      <c r="A535" s="23">
        <v>595</v>
      </c>
      <c r="B535" s="35">
        <v>43668.397893518515</v>
      </c>
      <c r="C535" s="35">
        <v>43668.522824074076</v>
      </c>
      <c r="D535" s="24">
        <f>IF(AND(Chamados[[#This Row],[Abertura]]&gt;0, Chamados[[#This Row],[Fechamento]]&gt;0, Chamados[[#This Row],[Fechamento]]&gt;Chamados[[#This Row],[Abertura]]), Chamados[[#This Row],[Fechamento]]-Chamados[[#This Row],[Abertura]], "")</f>
        <v>0.12493055556114996</v>
      </c>
      <c r="E5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5" s="26" t="s">
        <v>20</v>
      </c>
      <c r="G535" s="27">
        <v>665452810</v>
      </c>
      <c r="H535" s="26" t="s">
        <v>276</v>
      </c>
      <c r="I535" s="28" t="s">
        <v>136</v>
      </c>
    </row>
    <row r="536" spans="1:9" x14ac:dyDescent="0.2">
      <c r="A536" s="23">
        <v>596</v>
      </c>
      <c r="B536" s="35">
        <v>43668.42591435185</v>
      </c>
      <c r="C536" s="35">
        <v>43669.338564814818</v>
      </c>
      <c r="D536" s="24">
        <f>IF(AND(Chamados[[#This Row],[Abertura]]&gt;0, Chamados[[#This Row],[Fechamento]]&gt;0, Chamados[[#This Row],[Fechamento]]&gt;Chamados[[#This Row],[Abertura]]), Chamados[[#This Row],[Fechamento]]-Chamados[[#This Row],[Abertura]], "")</f>
        <v>0.91265046296757646</v>
      </c>
      <c r="E5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6" s="26" t="s">
        <v>269</v>
      </c>
      <c r="G536" s="27">
        <v>489633450</v>
      </c>
      <c r="H536" s="26" t="s">
        <v>276</v>
      </c>
      <c r="I536" s="28" t="s">
        <v>28</v>
      </c>
    </row>
    <row r="537" spans="1:9" x14ac:dyDescent="0.2">
      <c r="A537" s="23">
        <v>597</v>
      </c>
      <c r="B537" s="35">
        <v>43668.88989583333</v>
      </c>
      <c r="C537" s="35">
        <v>43670.059444444443</v>
      </c>
      <c r="D537" s="24">
        <f>IF(AND(Chamados[[#This Row],[Abertura]]&gt;0, Chamados[[#This Row],[Fechamento]]&gt;0, Chamados[[#This Row],[Fechamento]]&gt;Chamados[[#This Row],[Abertura]]), Chamados[[#This Row],[Fechamento]]-Chamados[[#This Row],[Abertura]], "")</f>
        <v>1.1695486111129867</v>
      </c>
      <c r="E5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37" s="26" t="s">
        <v>12</v>
      </c>
      <c r="G537" s="27">
        <v>885226600</v>
      </c>
      <c r="H537" s="26" t="s">
        <v>277</v>
      </c>
      <c r="I537" s="28" t="s">
        <v>77</v>
      </c>
    </row>
    <row r="538" spans="1:9" x14ac:dyDescent="0.2">
      <c r="A538" s="23">
        <v>598</v>
      </c>
      <c r="B538" s="35">
        <v>43669.097858796296</v>
      </c>
      <c r="C538" s="35">
        <v>43669.376307870371</v>
      </c>
      <c r="D538" s="24">
        <f>IF(AND(Chamados[[#This Row],[Abertura]]&gt;0, Chamados[[#This Row],[Fechamento]]&gt;0, Chamados[[#This Row],[Fechamento]]&gt;Chamados[[#This Row],[Abertura]]), Chamados[[#This Row],[Fechamento]]-Chamados[[#This Row],[Abertura]], "")</f>
        <v>0.27844907407416031</v>
      </c>
      <c r="E5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8" s="26" t="s">
        <v>10</v>
      </c>
      <c r="G538" s="27">
        <v>892507022</v>
      </c>
      <c r="H538" s="26" t="s">
        <v>276</v>
      </c>
      <c r="I538" s="28" t="s">
        <v>120</v>
      </c>
    </row>
    <row r="539" spans="1:9" x14ac:dyDescent="0.2">
      <c r="A539" s="23">
        <v>599</v>
      </c>
      <c r="B539" s="35">
        <v>43669.478263888886</v>
      </c>
      <c r="C539" s="35">
        <v>43670.452650462961</v>
      </c>
      <c r="D539" s="24">
        <f>IF(AND(Chamados[[#This Row],[Abertura]]&gt;0, Chamados[[#This Row],[Fechamento]]&gt;0, Chamados[[#This Row],[Fechamento]]&gt;Chamados[[#This Row],[Abertura]]), Chamados[[#This Row],[Fechamento]]-Chamados[[#This Row],[Abertura]], "")</f>
        <v>0.97438657407474238</v>
      </c>
      <c r="E5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39" s="26" t="s">
        <v>15</v>
      </c>
      <c r="G539" s="27">
        <v>570911045</v>
      </c>
      <c r="H539" s="26" t="s">
        <v>276</v>
      </c>
      <c r="I539" s="28" t="s">
        <v>248</v>
      </c>
    </row>
    <row r="540" spans="1:9" x14ac:dyDescent="0.2">
      <c r="A540" s="23">
        <v>600</v>
      </c>
      <c r="B540" s="35">
        <v>43670.197835648149</v>
      </c>
      <c r="C540" s="35">
        <v>43671.133043981485</v>
      </c>
      <c r="D540" s="24">
        <f>IF(AND(Chamados[[#This Row],[Abertura]]&gt;0, Chamados[[#This Row],[Fechamento]]&gt;0, Chamados[[#This Row],[Fechamento]]&gt;Chamados[[#This Row],[Abertura]]), Chamados[[#This Row],[Fechamento]]-Chamados[[#This Row],[Abertura]], "")</f>
        <v>0.93520833333604969</v>
      </c>
      <c r="E5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0" s="26" t="s">
        <v>285</v>
      </c>
      <c r="G540" s="27">
        <v>10507191</v>
      </c>
      <c r="H540" s="26" t="s">
        <v>270</v>
      </c>
      <c r="I540" s="28" t="s">
        <v>204</v>
      </c>
    </row>
    <row r="541" spans="1:9" x14ac:dyDescent="0.2">
      <c r="A541" s="23">
        <v>601</v>
      </c>
      <c r="B541" s="35">
        <v>43670.297685185185</v>
      </c>
      <c r="C541" s="35">
        <v>43670.611504629633</v>
      </c>
      <c r="D541" s="24">
        <f>IF(AND(Chamados[[#This Row],[Abertura]]&gt;0, Chamados[[#This Row],[Fechamento]]&gt;0, Chamados[[#This Row],[Fechamento]]&gt;Chamados[[#This Row],[Abertura]]), Chamados[[#This Row],[Fechamento]]-Chamados[[#This Row],[Abertura]], "")</f>
        <v>0.31381944444729015</v>
      </c>
      <c r="E5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1" s="26" t="s">
        <v>18</v>
      </c>
      <c r="G541" s="27">
        <v>265240775</v>
      </c>
      <c r="H541" s="26" t="s">
        <v>277</v>
      </c>
      <c r="I541" s="28" t="s">
        <v>64</v>
      </c>
    </row>
    <row r="542" spans="1:9" x14ac:dyDescent="0.2">
      <c r="A542" s="23">
        <v>602</v>
      </c>
      <c r="B542" s="35">
        <v>43670.736446759256</v>
      </c>
      <c r="C542" s="35">
        <v>43670.853298611109</v>
      </c>
      <c r="D542" s="24">
        <f>IF(AND(Chamados[[#This Row],[Abertura]]&gt;0, Chamados[[#This Row],[Fechamento]]&gt;0, Chamados[[#This Row],[Fechamento]]&gt;Chamados[[#This Row],[Abertura]]), Chamados[[#This Row],[Fechamento]]-Chamados[[#This Row],[Abertura]], "")</f>
        <v>0.11685185185342561</v>
      </c>
      <c r="E5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2" s="26" t="s">
        <v>11</v>
      </c>
      <c r="G542" s="27">
        <v>658242971</v>
      </c>
      <c r="H542" s="26" t="s">
        <v>276</v>
      </c>
      <c r="I542" s="28" t="s">
        <v>198</v>
      </c>
    </row>
    <row r="543" spans="1:9" x14ac:dyDescent="0.2">
      <c r="A543" s="23">
        <v>604</v>
      </c>
      <c r="B543" s="35">
        <v>43671.454201388886</v>
      </c>
      <c r="C543" s="35">
        <v>43671.591400462959</v>
      </c>
      <c r="D543" s="24">
        <f>IF(AND(Chamados[[#This Row],[Abertura]]&gt;0, Chamados[[#This Row],[Fechamento]]&gt;0, Chamados[[#This Row],[Fechamento]]&gt;Chamados[[#This Row],[Abertura]]), Chamados[[#This Row],[Fechamento]]-Chamados[[#This Row],[Abertura]], "")</f>
        <v>0.13719907407357823</v>
      </c>
      <c r="E5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3" s="26" t="s">
        <v>18</v>
      </c>
      <c r="G543" s="27">
        <v>233379157</v>
      </c>
      <c r="H543" s="26" t="s">
        <v>276</v>
      </c>
      <c r="I543" s="28" t="s">
        <v>108</v>
      </c>
    </row>
    <row r="544" spans="1:9" x14ac:dyDescent="0.2">
      <c r="A544" s="23">
        <v>605</v>
      </c>
      <c r="B544" s="35">
        <v>43672.6328125</v>
      </c>
      <c r="C544" s="35">
        <v>43673.318969907406</v>
      </c>
      <c r="D544" s="24">
        <f>IF(AND(Chamados[[#This Row],[Abertura]]&gt;0, Chamados[[#This Row],[Fechamento]]&gt;0, Chamados[[#This Row],[Fechamento]]&gt;Chamados[[#This Row],[Abertura]]), Chamados[[#This Row],[Fechamento]]-Chamados[[#This Row],[Abertura]], "")</f>
        <v>0.6861574074064265</v>
      </c>
      <c r="E5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4" s="26" t="s">
        <v>269</v>
      </c>
      <c r="G544" s="27">
        <v>938828920</v>
      </c>
      <c r="H544" s="26" t="s">
        <v>270</v>
      </c>
      <c r="I544" s="28" t="s">
        <v>99</v>
      </c>
    </row>
    <row r="545" spans="1:9" x14ac:dyDescent="0.2">
      <c r="A545" s="23">
        <v>607</v>
      </c>
      <c r="B545" s="35">
        <v>43673.479675925926</v>
      </c>
      <c r="C545" s="35">
        <v>43674.480208333334</v>
      </c>
      <c r="D545" s="24">
        <f>IF(AND(Chamados[[#This Row],[Abertura]]&gt;0, Chamados[[#This Row],[Fechamento]]&gt;0, Chamados[[#This Row],[Fechamento]]&gt;Chamados[[#This Row],[Abertura]]), Chamados[[#This Row],[Fechamento]]-Chamados[[#This Row],[Abertura]], "")</f>
        <v>1.0005324074081727</v>
      </c>
      <c r="E5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45" s="26" t="s">
        <v>9</v>
      </c>
      <c r="G545" s="27">
        <v>753031244</v>
      </c>
      <c r="H545" s="26" t="s">
        <v>270</v>
      </c>
      <c r="I545" s="28" t="s">
        <v>38</v>
      </c>
    </row>
    <row r="546" spans="1:9" x14ac:dyDescent="0.2">
      <c r="A546" s="23">
        <v>608</v>
      </c>
      <c r="B546" s="35">
        <v>43674.064467592594</v>
      </c>
      <c r="C546" s="35">
        <v>43675.542094907411</v>
      </c>
      <c r="D546" s="24">
        <f>IF(AND(Chamados[[#This Row],[Abertura]]&gt;0, Chamados[[#This Row],[Fechamento]]&gt;0, Chamados[[#This Row],[Fechamento]]&gt;Chamados[[#This Row],[Abertura]]), Chamados[[#This Row],[Fechamento]]-Chamados[[#This Row],[Abertura]], "")</f>
        <v>1.4776273148163455</v>
      </c>
      <c r="E5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46" s="26" t="s">
        <v>284</v>
      </c>
      <c r="G546" s="27">
        <v>792724809</v>
      </c>
      <c r="H546" s="26" t="s">
        <v>270</v>
      </c>
      <c r="I546" s="28" t="s">
        <v>220</v>
      </c>
    </row>
    <row r="547" spans="1:9" x14ac:dyDescent="0.2">
      <c r="A547" s="23">
        <v>609</v>
      </c>
      <c r="B547" s="35">
        <v>43676.999884259261</v>
      </c>
      <c r="C547" s="35">
        <v>43677.343101851853</v>
      </c>
      <c r="D547" s="24">
        <f>IF(AND(Chamados[[#This Row],[Abertura]]&gt;0, Chamados[[#This Row],[Fechamento]]&gt;0, Chamados[[#This Row],[Fechamento]]&gt;Chamados[[#This Row],[Abertura]]), Chamados[[#This Row],[Fechamento]]-Chamados[[#This Row],[Abertura]], "")</f>
        <v>0.34321759259182727</v>
      </c>
      <c r="E5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7" s="26" t="s">
        <v>12</v>
      </c>
      <c r="G547" s="27">
        <v>508891259</v>
      </c>
      <c r="H547" s="26" t="s">
        <v>276</v>
      </c>
      <c r="I547" s="28" t="s">
        <v>51</v>
      </c>
    </row>
    <row r="548" spans="1:9" x14ac:dyDescent="0.2">
      <c r="A548" s="23">
        <v>610</v>
      </c>
      <c r="B548" s="35">
        <v>43677.555717592593</v>
      </c>
      <c r="C548" s="35">
        <v>43678.184999999998</v>
      </c>
      <c r="D548" s="24">
        <f>IF(AND(Chamados[[#This Row],[Abertura]]&gt;0, Chamados[[#This Row],[Fechamento]]&gt;0, Chamados[[#This Row],[Fechamento]]&gt;Chamados[[#This Row],[Abertura]]), Chamados[[#This Row],[Fechamento]]-Chamados[[#This Row],[Abertura]], "")</f>
        <v>0.62928240740438923</v>
      </c>
      <c r="E5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8" s="26" t="s">
        <v>11</v>
      </c>
      <c r="G548" s="27">
        <v>688694439</v>
      </c>
      <c r="H548" s="26" t="s">
        <v>276</v>
      </c>
      <c r="I548" s="28" t="s">
        <v>97</v>
      </c>
    </row>
    <row r="549" spans="1:9" x14ac:dyDescent="0.2">
      <c r="A549" s="23">
        <v>611</v>
      </c>
      <c r="B549" s="35">
        <v>43677.887418981481</v>
      </c>
      <c r="C549" s="35">
        <v>43678.33090277778</v>
      </c>
      <c r="D549" s="24">
        <f>IF(AND(Chamados[[#This Row],[Abertura]]&gt;0, Chamados[[#This Row],[Fechamento]]&gt;0, Chamados[[#This Row],[Fechamento]]&gt;Chamados[[#This Row],[Abertura]]), Chamados[[#This Row],[Fechamento]]-Chamados[[#This Row],[Abertura]], "")</f>
        <v>0.44348379629809642</v>
      </c>
      <c r="E5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49" s="26" t="s">
        <v>21</v>
      </c>
      <c r="G549" s="27">
        <v>883049787</v>
      </c>
      <c r="H549" s="26" t="s">
        <v>276</v>
      </c>
      <c r="I549" s="28" t="s">
        <v>242</v>
      </c>
    </row>
    <row r="550" spans="1:9" x14ac:dyDescent="0.2">
      <c r="A550" s="23">
        <v>612</v>
      </c>
      <c r="B550" s="35">
        <v>43678.173275462963</v>
      </c>
      <c r="C550" s="35">
        <v>43679.021967592591</v>
      </c>
      <c r="D550" s="24">
        <f>IF(AND(Chamados[[#This Row],[Abertura]]&gt;0, Chamados[[#This Row],[Fechamento]]&gt;0, Chamados[[#This Row],[Fechamento]]&gt;Chamados[[#This Row],[Abertura]]), Chamados[[#This Row],[Fechamento]]-Chamados[[#This Row],[Abertura]], "")</f>
        <v>0.84869212962803431</v>
      </c>
      <c r="E5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0" s="26" t="s">
        <v>269</v>
      </c>
      <c r="G550" s="27">
        <v>416144317</v>
      </c>
      <c r="H550" s="26" t="s">
        <v>277</v>
      </c>
      <c r="I550" s="28" t="s">
        <v>268</v>
      </c>
    </row>
    <row r="551" spans="1:9" x14ac:dyDescent="0.2">
      <c r="A551" s="23">
        <v>613</v>
      </c>
      <c r="B551" s="35">
        <v>43679.794502314813</v>
      </c>
      <c r="C551" s="35">
        <v>43680.119293981479</v>
      </c>
      <c r="D551" s="24">
        <f>IF(AND(Chamados[[#This Row],[Abertura]]&gt;0, Chamados[[#This Row],[Fechamento]]&gt;0, Chamados[[#This Row],[Fechamento]]&gt;Chamados[[#This Row],[Abertura]]), Chamados[[#This Row],[Fechamento]]-Chamados[[#This Row],[Abertura]], "")</f>
        <v>0.32479166666598758</v>
      </c>
      <c r="E5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1" s="26" t="s">
        <v>12</v>
      </c>
      <c r="G551" s="27">
        <v>808893088</v>
      </c>
      <c r="H551" s="26" t="s">
        <v>276</v>
      </c>
      <c r="I551" s="28" t="s">
        <v>229</v>
      </c>
    </row>
    <row r="552" spans="1:9" x14ac:dyDescent="0.2">
      <c r="A552" s="23">
        <v>614</v>
      </c>
      <c r="B552" s="35">
        <v>43680.361562500002</v>
      </c>
      <c r="C552" s="35">
        <v>43681.4997337963</v>
      </c>
      <c r="D552" s="24">
        <f>IF(AND(Chamados[[#This Row],[Abertura]]&gt;0, Chamados[[#This Row],[Fechamento]]&gt;0, Chamados[[#This Row],[Fechamento]]&gt;Chamados[[#This Row],[Abertura]]), Chamados[[#This Row],[Fechamento]]-Chamados[[#This Row],[Abertura]], "")</f>
        <v>1.1381712962975143</v>
      </c>
      <c r="E5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52" s="26" t="s">
        <v>284</v>
      </c>
      <c r="G552" s="27">
        <v>387999093</v>
      </c>
      <c r="H552" s="26" t="s">
        <v>270</v>
      </c>
      <c r="I552" s="28" t="s">
        <v>190</v>
      </c>
    </row>
    <row r="553" spans="1:9" x14ac:dyDescent="0.2">
      <c r="A553" s="23">
        <v>615</v>
      </c>
      <c r="B553" s="35">
        <v>43681.258726851855</v>
      </c>
      <c r="C553" s="35">
        <v>43683.204282407409</v>
      </c>
      <c r="D553" s="24">
        <f>IF(AND(Chamados[[#This Row],[Abertura]]&gt;0, Chamados[[#This Row],[Fechamento]]&gt;0, Chamados[[#This Row],[Fechamento]]&gt;Chamados[[#This Row],[Abertura]]), Chamados[[#This Row],[Fechamento]]-Chamados[[#This Row],[Abertura]], "")</f>
        <v>1.945555555554165</v>
      </c>
      <c r="E5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53" s="26" t="s">
        <v>13</v>
      </c>
      <c r="G553" s="27">
        <v>162718457</v>
      </c>
      <c r="H553" s="26" t="s">
        <v>270</v>
      </c>
      <c r="I553" s="28" t="s">
        <v>166</v>
      </c>
    </row>
    <row r="554" spans="1:9" x14ac:dyDescent="0.2">
      <c r="A554" s="23">
        <v>616</v>
      </c>
      <c r="B554" s="35">
        <v>43682.813333333332</v>
      </c>
      <c r="C554" s="35">
        <v>43682.82744212963</v>
      </c>
      <c r="D554" s="24">
        <f>IF(AND(Chamados[[#This Row],[Abertura]]&gt;0, Chamados[[#This Row],[Fechamento]]&gt;0, Chamados[[#This Row],[Fechamento]]&gt;Chamados[[#This Row],[Abertura]]), Chamados[[#This Row],[Fechamento]]-Chamados[[#This Row],[Abertura]], "")</f>
        <v>1.410879629838746E-2</v>
      </c>
      <c r="E5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4" s="26" t="s">
        <v>18</v>
      </c>
      <c r="G554" s="27">
        <v>606158803</v>
      </c>
      <c r="H554" s="26" t="s">
        <v>270</v>
      </c>
      <c r="I554" s="28" t="s">
        <v>36</v>
      </c>
    </row>
    <row r="555" spans="1:9" x14ac:dyDescent="0.2">
      <c r="A555" s="23">
        <v>617</v>
      </c>
      <c r="B555" s="35">
        <v>43683.615277777775</v>
      </c>
      <c r="C555" s="35">
        <v>43683.76972222222</v>
      </c>
      <c r="D555" s="24">
        <f>IF(AND(Chamados[[#This Row],[Abertura]]&gt;0, Chamados[[#This Row],[Fechamento]]&gt;0, Chamados[[#This Row],[Fechamento]]&gt;Chamados[[#This Row],[Abertura]]), Chamados[[#This Row],[Fechamento]]-Chamados[[#This Row],[Abertura]], "")</f>
        <v>0.15444444444437977</v>
      </c>
      <c r="E5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5" s="26" t="s">
        <v>9</v>
      </c>
      <c r="G555" s="27">
        <v>29726157</v>
      </c>
      <c r="H555" s="26" t="s">
        <v>276</v>
      </c>
      <c r="I555" s="28" t="s">
        <v>222</v>
      </c>
    </row>
    <row r="556" spans="1:9" x14ac:dyDescent="0.2">
      <c r="A556" s="23">
        <v>618</v>
      </c>
      <c r="B556" s="35">
        <v>43683.799525462964</v>
      </c>
      <c r="C556" s="35">
        <v>43685.551932870374</v>
      </c>
      <c r="D556" s="24">
        <f>IF(AND(Chamados[[#This Row],[Abertura]]&gt;0, Chamados[[#This Row],[Fechamento]]&gt;0, Chamados[[#This Row],[Fechamento]]&gt;Chamados[[#This Row],[Abertura]]), Chamados[[#This Row],[Fechamento]]-Chamados[[#This Row],[Abertura]], "")</f>
        <v>1.752407407409919</v>
      </c>
      <c r="E5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56" s="26" t="s">
        <v>18</v>
      </c>
      <c r="G556" s="27">
        <v>958095173</v>
      </c>
      <c r="H556" s="26" t="s">
        <v>277</v>
      </c>
      <c r="I556" s="28" t="s">
        <v>262</v>
      </c>
    </row>
    <row r="557" spans="1:9" x14ac:dyDescent="0.2">
      <c r="A557" s="23">
        <v>619</v>
      </c>
      <c r="B557" s="35">
        <v>43683.840879629628</v>
      </c>
      <c r="C557" s="35">
        <v>43684.547349537039</v>
      </c>
      <c r="D557" s="24">
        <f>IF(AND(Chamados[[#This Row],[Abertura]]&gt;0, Chamados[[#This Row],[Fechamento]]&gt;0, Chamados[[#This Row],[Fechamento]]&gt;Chamados[[#This Row],[Abertura]]), Chamados[[#This Row],[Fechamento]]-Chamados[[#This Row],[Abertura]], "")</f>
        <v>0.70646990741079208</v>
      </c>
      <c r="E5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7" s="26" t="s">
        <v>18</v>
      </c>
      <c r="G557" s="27">
        <v>564295395</v>
      </c>
      <c r="H557" s="26" t="s">
        <v>270</v>
      </c>
      <c r="I557" s="28" t="s">
        <v>159</v>
      </c>
    </row>
    <row r="558" spans="1:9" x14ac:dyDescent="0.2">
      <c r="A558" s="23">
        <v>620</v>
      </c>
      <c r="B558" s="35">
        <v>43684.030219907407</v>
      </c>
      <c r="C558" s="35">
        <v>43685.915625000001</v>
      </c>
      <c r="D558" s="24">
        <f>IF(AND(Chamados[[#This Row],[Abertura]]&gt;0, Chamados[[#This Row],[Fechamento]]&gt;0, Chamados[[#This Row],[Fechamento]]&gt;Chamados[[#This Row],[Abertura]]), Chamados[[#This Row],[Fechamento]]-Chamados[[#This Row],[Abertura]], "")</f>
        <v>1.8854050925947377</v>
      </c>
      <c r="E5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58" s="26" t="s">
        <v>14</v>
      </c>
      <c r="G558" s="27">
        <v>981772537</v>
      </c>
      <c r="H558" s="26" t="s">
        <v>270</v>
      </c>
      <c r="I558" s="28" t="s">
        <v>139</v>
      </c>
    </row>
    <row r="559" spans="1:9" x14ac:dyDescent="0.2">
      <c r="A559" s="23">
        <v>621</v>
      </c>
      <c r="B559" s="35">
        <v>43684.518576388888</v>
      </c>
      <c r="C559" s="35">
        <v>43684.799826388888</v>
      </c>
      <c r="D559" s="24">
        <f>IF(AND(Chamados[[#This Row],[Abertura]]&gt;0, Chamados[[#This Row],[Fechamento]]&gt;0, Chamados[[#This Row],[Fechamento]]&gt;Chamados[[#This Row],[Abertura]]), Chamados[[#This Row],[Fechamento]]-Chamados[[#This Row],[Abertura]], "")</f>
        <v>0.28125</v>
      </c>
      <c r="E5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59" s="26" t="s">
        <v>11</v>
      </c>
      <c r="G559" s="27">
        <v>760574599</v>
      </c>
      <c r="H559" s="26" t="s">
        <v>270</v>
      </c>
      <c r="I559" s="28" t="s">
        <v>116</v>
      </c>
    </row>
    <row r="560" spans="1:9" x14ac:dyDescent="0.2">
      <c r="A560" s="23">
        <v>622</v>
      </c>
      <c r="B560" s="35">
        <v>43684.712800925925</v>
      </c>
      <c r="C560" s="35">
        <v>43685.391215277778</v>
      </c>
      <c r="D560" s="24">
        <f>IF(AND(Chamados[[#This Row],[Abertura]]&gt;0, Chamados[[#This Row],[Fechamento]]&gt;0, Chamados[[#This Row],[Fechamento]]&gt;Chamados[[#This Row],[Abertura]]), Chamados[[#This Row],[Fechamento]]-Chamados[[#This Row],[Abertura]], "")</f>
        <v>0.6784143518525525</v>
      </c>
      <c r="E5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0" s="26" t="s">
        <v>17</v>
      </c>
      <c r="G560" s="27">
        <v>735800992</v>
      </c>
      <c r="H560" s="26" t="s">
        <v>278</v>
      </c>
      <c r="I560" s="28" t="s">
        <v>185</v>
      </c>
    </row>
    <row r="561" spans="1:9" x14ac:dyDescent="0.2">
      <c r="A561" s="23">
        <v>623</v>
      </c>
      <c r="B561" s="35">
        <v>43684.828564814816</v>
      </c>
      <c r="C561" s="35">
        <v>43685.148159722223</v>
      </c>
      <c r="D561" s="24">
        <f>IF(AND(Chamados[[#This Row],[Abertura]]&gt;0, Chamados[[#This Row],[Fechamento]]&gt;0, Chamados[[#This Row],[Fechamento]]&gt;Chamados[[#This Row],[Abertura]]), Chamados[[#This Row],[Fechamento]]-Chamados[[#This Row],[Abertura]], "")</f>
        <v>0.31959490740700858</v>
      </c>
      <c r="E5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1" s="26" t="s">
        <v>13</v>
      </c>
      <c r="G561" s="27">
        <v>631664476</v>
      </c>
      <c r="H561" s="26" t="s">
        <v>277</v>
      </c>
      <c r="I561" s="28" t="s">
        <v>220</v>
      </c>
    </row>
    <row r="562" spans="1:9" x14ac:dyDescent="0.2">
      <c r="A562" s="23">
        <v>625</v>
      </c>
      <c r="B562" s="35">
        <v>43687.610034722224</v>
      </c>
      <c r="C562" s="35">
        <v>43689.395891203705</v>
      </c>
      <c r="D562" s="24">
        <f>IF(AND(Chamados[[#This Row],[Abertura]]&gt;0, Chamados[[#This Row],[Fechamento]]&gt;0, Chamados[[#This Row],[Fechamento]]&gt;Chamados[[#This Row],[Abertura]]), Chamados[[#This Row],[Fechamento]]-Chamados[[#This Row],[Abertura]], "")</f>
        <v>1.7858564814814599</v>
      </c>
      <c r="E5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62" s="26" t="s">
        <v>9</v>
      </c>
      <c r="G562" s="27">
        <v>196519283</v>
      </c>
      <c r="H562" s="26" t="s">
        <v>277</v>
      </c>
      <c r="I562" s="28" t="s">
        <v>177</v>
      </c>
    </row>
    <row r="563" spans="1:9" x14ac:dyDescent="0.2">
      <c r="A563" s="23">
        <v>626</v>
      </c>
      <c r="B563" s="35">
        <v>43688.295381944445</v>
      </c>
      <c r="C563" s="35">
        <v>43689.168946759259</v>
      </c>
      <c r="D563" s="24">
        <f>IF(AND(Chamados[[#This Row],[Abertura]]&gt;0, Chamados[[#This Row],[Fechamento]]&gt;0, Chamados[[#This Row],[Fechamento]]&gt;Chamados[[#This Row],[Abertura]]), Chamados[[#This Row],[Fechamento]]-Chamados[[#This Row],[Abertura]], "")</f>
        <v>0.87356481481401715</v>
      </c>
      <c r="E5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3" s="26" t="s">
        <v>8</v>
      </c>
      <c r="G563" s="27">
        <v>952407468</v>
      </c>
      <c r="H563" s="26" t="s">
        <v>276</v>
      </c>
      <c r="I563" s="28" t="s">
        <v>78</v>
      </c>
    </row>
    <row r="564" spans="1:9" x14ac:dyDescent="0.2">
      <c r="A564" s="23">
        <v>627</v>
      </c>
      <c r="B564" s="35">
        <v>43688.61005787037</v>
      </c>
      <c r="C564" s="35">
        <v>43689.758425925924</v>
      </c>
      <c r="D564" s="24">
        <f>IF(AND(Chamados[[#This Row],[Abertura]]&gt;0, Chamados[[#This Row],[Fechamento]]&gt;0, Chamados[[#This Row],[Fechamento]]&gt;Chamados[[#This Row],[Abertura]]), Chamados[[#This Row],[Fechamento]]-Chamados[[#This Row],[Abertura]], "")</f>
        <v>1.148368055553874</v>
      </c>
      <c r="E5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64" s="26" t="s">
        <v>17</v>
      </c>
      <c r="G564" s="27">
        <v>19127703</v>
      </c>
      <c r="H564" s="26" t="s">
        <v>270</v>
      </c>
      <c r="I564" s="28" t="s">
        <v>59</v>
      </c>
    </row>
    <row r="565" spans="1:9" x14ac:dyDescent="0.2">
      <c r="A565" s="23">
        <v>628</v>
      </c>
      <c r="B565" s="35">
        <v>43688.936840277776</v>
      </c>
      <c r="C565" s="35">
        <v>43689.788518518515</v>
      </c>
      <c r="D565" s="24">
        <f>IF(AND(Chamados[[#This Row],[Abertura]]&gt;0, Chamados[[#This Row],[Fechamento]]&gt;0, Chamados[[#This Row],[Fechamento]]&gt;Chamados[[#This Row],[Abertura]]), Chamados[[#This Row],[Fechamento]]-Chamados[[#This Row],[Abertura]], "")</f>
        <v>0.85167824073869269</v>
      </c>
      <c r="E5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5" s="26" t="s">
        <v>11</v>
      </c>
      <c r="G565" s="27">
        <v>942850798</v>
      </c>
      <c r="H565" s="26" t="s">
        <v>276</v>
      </c>
      <c r="I565" s="28" t="s">
        <v>141</v>
      </c>
    </row>
    <row r="566" spans="1:9" x14ac:dyDescent="0.2">
      <c r="A566" s="23">
        <v>630</v>
      </c>
      <c r="B566" s="35">
        <v>43690.520474537036</v>
      </c>
      <c r="C566" s="35">
        <v>43691.08935185185</v>
      </c>
      <c r="D566" s="24">
        <f>IF(AND(Chamados[[#This Row],[Abertura]]&gt;0, Chamados[[#This Row],[Fechamento]]&gt;0, Chamados[[#This Row],[Fechamento]]&gt;Chamados[[#This Row],[Abertura]]), Chamados[[#This Row],[Fechamento]]-Chamados[[#This Row],[Abertura]], "")</f>
        <v>0.56887731481401715</v>
      </c>
      <c r="E5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6" s="26" t="s">
        <v>10</v>
      </c>
      <c r="G566" s="27">
        <v>976306878</v>
      </c>
      <c r="H566" s="26" t="s">
        <v>270</v>
      </c>
      <c r="I566" s="28" t="s">
        <v>158</v>
      </c>
    </row>
    <row r="567" spans="1:9" x14ac:dyDescent="0.2">
      <c r="A567" s="23">
        <v>631</v>
      </c>
      <c r="B567" s="35">
        <v>43690.91946759259</v>
      </c>
      <c r="C567" s="35">
        <v>43691.821875000001</v>
      </c>
      <c r="D567" s="24">
        <f>IF(AND(Chamados[[#This Row],[Abertura]]&gt;0, Chamados[[#This Row],[Fechamento]]&gt;0, Chamados[[#This Row],[Fechamento]]&gt;Chamados[[#This Row],[Abertura]]), Chamados[[#This Row],[Fechamento]]-Chamados[[#This Row],[Abertura]], "")</f>
        <v>0.90240740741137415</v>
      </c>
      <c r="E5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7" s="26" t="s">
        <v>15</v>
      </c>
      <c r="G567" s="27">
        <v>476111065</v>
      </c>
      <c r="H567" s="26" t="s">
        <v>277</v>
      </c>
      <c r="I567" s="28" t="s">
        <v>201</v>
      </c>
    </row>
    <row r="568" spans="1:9" x14ac:dyDescent="0.2">
      <c r="A568" s="23">
        <v>632</v>
      </c>
      <c r="B568" s="35">
        <v>43690.939189814817</v>
      </c>
      <c r="C568" s="35">
        <v>43691.434895833336</v>
      </c>
      <c r="D568" s="24">
        <f>IF(AND(Chamados[[#This Row],[Abertura]]&gt;0, Chamados[[#This Row],[Fechamento]]&gt;0, Chamados[[#This Row],[Fechamento]]&gt;Chamados[[#This Row],[Abertura]]), Chamados[[#This Row],[Fechamento]]-Chamados[[#This Row],[Abertura]], "")</f>
        <v>0.49570601851883112</v>
      </c>
      <c r="E5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68" s="26" t="s">
        <v>11</v>
      </c>
      <c r="G568" s="27">
        <v>632079981</v>
      </c>
      <c r="H568" s="26" t="s">
        <v>270</v>
      </c>
      <c r="I568" s="28" t="s">
        <v>42</v>
      </c>
    </row>
    <row r="569" spans="1:9" x14ac:dyDescent="0.2">
      <c r="A569" s="23">
        <v>633</v>
      </c>
      <c r="B569" s="35">
        <v>43691.688842592594</v>
      </c>
      <c r="C569" s="35">
        <v>43693.599224537036</v>
      </c>
      <c r="D569" s="24">
        <f>IF(AND(Chamados[[#This Row],[Abertura]]&gt;0, Chamados[[#This Row],[Fechamento]]&gt;0, Chamados[[#This Row],[Fechamento]]&gt;Chamados[[#This Row],[Abertura]]), Chamados[[#This Row],[Fechamento]]-Chamados[[#This Row],[Abertura]], "")</f>
        <v>1.9103819444426335</v>
      </c>
      <c r="E5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69" s="26" t="s">
        <v>20</v>
      </c>
      <c r="G569" s="27">
        <v>680690974</v>
      </c>
      <c r="H569" s="26" t="s">
        <v>277</v>
      </c>
      <c r="I569" s="28" t="s">
        <v>86</v>
      </c>
    </row>
    <row r="570" spans="1:9" x14ac:dyDescent="0.2">
      <c r="A570" s="23">
        <v>634</v>
      </c>
      <c r="B570" s="35">
        <v>43692.097141203703</v>
      </c>
      <c r="C570" s="35">
        <v>43692.697638888887</v>
      </c>
      <c r="D570" s="24">
        <f>IF(AND(Chamados[[#This Row],[Abertura]]&gt;0, Chamados[[#This Row],[Fechamento]]&gt;0, Chamados[[#This Row],[Fechamento]]&gt;Chamados[[#This Row],[Abertura]]), Chamados[[#This Row],[Fechamento]]-Chamados[[#This Row],[Abertura]], "")</f>
        <v>0.60049768518365454</v>
      </c>
      <c r="E5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0" s="26" t="s">
        <v>21</v>
      </c>
      <c r="G570" s="27">
        <v>676656208</v>
      </c>
      <c r="H570" s="26" t="s">
        <v>276</v>
      </c>
      <c r="I570" s="28" t="s">
        <v>97</v>
      </c>
    </row>
    <row r="571" spans="1:9" x14ac:dyDescent="0.2">
      <c r="A571" s="23">
        <v>635</v>
      </c>
      <c r="B571" s="35">
        <v>43692.682372685187</v>
      </c>
      <c r="C571" s="35">
        <v>43693.550034722219</v>
      </c>
      <c r="D571" s="24">
        <f>IF(AND(Chamados[[#This Row],[Abertura]]&gt;0, Chamados[[#This Row],[Fechamento]]&gt;0, Chamados[[#This Row],[Fechamento]]&gt;Chamados[[#This Row],[Abertura]]), Chamados[[#This Row],[Fechamento]]-Chamados[[#This Row],[Abertura]], "")</f>
        <v>0.86766203703155043</v>
      </c>
      <c r="E5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1" s="26" t="s">
        <v>15</v>
      </c>
      <c r="G571" s="27">
        <v>281677639</v>
      </c>
      <c r="H571" s="26" t="s">
        <v>276</v>
      </c>
      <c r="I571" s="28" t="s">
        <v>60</v>
      </c>
    </row>
    <row r="572" spans="1:9" x14ac:dyDescent="0.2">
      <c r="A572" s="23">
        <v>636</v>
      </c>
      <c r="B572" s="35">
        <v>43692.819780092592</v>
      </c>
      <c r="C572" s="35">
        <v>43694.509236111109</v>
      </c>
      <c r="D572" s="24">
        <f>IF(AND(Chamados[[#This Row],[Abertura]]&gt;0, Chamados[[#This Row],[Fechamento]]&gt;0, Chamados[[#This Row],[Fechamento]]&gt;Chamados[[#This Row],[Abertura]]), Chamados[[#This Row],[Fechamento]]-Chamados[[#This Row],[Abertura]], "")</f>
        <v>1.6894560185173759</v>
      </c>
      <c r="E5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72" s="26" t="s">
        <v>11</v>
      </c>
      <c r="G572" s="27">
        <v>311037240</v>
      </c>
      <c r="H572" s="26" t="s">
        <v>277</v>
      </c>
      <c r="I572" s="28" t="s">
        <v>124</v>
      </c>
    </row>
    <row r="573" spans="1:9" x14ac:dyDescent="0.2">
      <c r="A573" s="23">
        <v>637</v>
      </c>
      <c r="B573" s="35">
        <v>43693.022870370369</v>
      </c>
      <c r="C573" s="35">
        <v>43693.137673611112</v>
      </c>
      <c r="D573" s="24">
        <f>IF(AND(Chamados[[#This Row],[Abertura]]&gt;0, Chamados[[#This Row],[Fechamento]]&gt;0, Chamados[[#This Row],[Fechamento]]&gt;Chamados[[#This Row],[Abertura]]), Chamados[[#This Row],[Fechamento]]-Chamados[[#This Row],[Abertura]], "")</f>
        <v>0.11480324074364034</v>
      </c>
      <c r="E5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3" s="26" t="s">
        <v>8</v>
      </c>
      <c r="G573" s="27">
        <v>979575605</v>
      </c>
      <c r="H573" s="26" t="s">
        <v>276</v>
      </c>
      <c r="I573" s="28" t="s">
        <v>220</v>
      </c>
    </row>
    <row r="574" spans="1:9" x14ac:dyDescent="0.2">
      <c r="A574" s="23">
        <v>638</v>
      </c>
      <c r="B574" s="35">
        <v>43694.160208333335</v>
      </c>
      <c r="C574" s="35">
        <v>43694.815011574072</v>
      </c>
      <c r="D574" s="24">
        <f>IF(AND(Chamados[[#This Row],[Abertura]]&gt;0, Chamados[[#This Row],[Fechamento]]&gt;0, Chamados[[#This Row],[Fechamento]]&gt;Chamados[[#This Row],[Abertura]]), Chamados[[#This Row],[Fechamento]]-Chamados[[#This Row],[Abertura]], "")</f>
        <v>0.6548032407372375</v>
      </c>
      <c r="E5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4" s="26" t="s">
        <v>10</v>
      </c>
      <c r="G574" s="27">
        <v>808290716</v>
      </c>
      <c r="H574" s="26" t="s">
        <v>276</v>
      </c>
      <c r="I574" s="28" t="s">
        <v>136</v>
      </c>
    </row>
    <row r="575" spans="1:9" x14ac:dyDescent="0.2">
      <c r="A575" s="23">
        <v>639</v>
      </c>
      <c r="B575" s="35">
        <v>43694.587199074071</v>
      </c>
      <c r="C575" s="35">
        <v>43695.529976851853</v>
      </c>
      <c r="D575" s="24">
        <f>IF(AND(Chamados[[#This Row],[Abertura]]&gt;0, Chamados[[#This Row],[Fechamento]]&gt;0, Chamados[[#This Row],[Fechamento]]&gt;Chamados[[#This Row],[Abertura]]), Chamados[[#This Row],[Fechamento]]-Chamados[[#This Row],[Abertura]], "")</f>
        <v>0.94277777778188465</v>
      </c>
      <c r="E5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5" s="26" t="s">
        <v>8</v>
      </c>
      <c r="G575" s="27">
        <v>547948053</v>
      </c>
      <c r="H575" s="26" t="s">
        <v>276</v>
      </c>
      <c r="I575" s="28" t="s">
        <v>239</v>
      </c>
    </row>
    <row r="576" spans="1:9" x14ac:dyDescent="0.2">
      <c r="A576" s="23">
        <v>640</v>
      </c>
      <c r="B576" s="35">
        <v>43695.522314814814</v>
      </c>
      <c r="C576" s="35">
        <v>43695.555960648147</v>
      </c>
      <c r="D576" s="24">
        <f>IF(AND(Chamados[[#This Row],[Abertura]]&gt;0, Chamados[[#This Row],[Fechamento]]&gt;0, Chamados[[#This Row],[Fechamento]]&gt;Chamados[[#This Row],[Abertura]]), Chamados[[#This Row],[Fechamento]]-Chamados[[#This Row],[Abertura]], "")</f>
        <v>3.3645833333139308E-2</v>
      </c>
      <c r="E5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6" s="26" t="s">
        <v>13</v>
      </c>
      <c r="G576" s="27">
        <v>16504206</v>
      </c>
      <c r="H576" s="26" t="s">
        <v>270</v>
      </c>
      <c r="I576" s="28" t="s">
        <v>164</v>
      </c>
    </row>
    <row r="577" spans="1:9" x14ac:dyDescent="0.2">
      <c r="A577" s="23">
        <v>641</v>
      </c>
      <c r="B577" s="35">
        <v>43695.545185185183</v>
      </c>
      <c r="C577" s="35">
        <v>43696.902384259258</v>
      </c>
      <c r="D577" s="24">
        <f>IF(AND(Chamados[[#This Row],[Abertura]]&gt;0, Chamados[[#This Row],[Fechamento]]&gt;0, Chamados[[#This Row],[Fechamento]]&gt;Chamados[[#This Row],[Abertura]]), Chamados[[#This Row],[Fechamento]]-Chamados[[#This Row],[Abertura]], "")</f>
        <v>1.3571990740747424</v>
      </c>
      <c r="E5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77" s="26" t="s">
        <v>21</v>
      </c>
      <c r="G577" s="27">
        <v>432917696</v>
      </c>
      <c r="H577" s="26" t="s">
        <v>277</v>
      </c>
      <c r="I577" s="28" t="s">
        <v>191</v>
      </c>
    </row>
    <row r="578" spans="1:9" x14ac:dyDescent="0.2">
      <c r="A578" s="23">
        <v>643</v>
      </c>
      <c r="B578" s="35">
        <v>43697.129189814812</v>
      </c>
      <c r="C578" s="35">
        <v>43697.157569444447</v>
      </c>
      <c r="D578" s="24">
        <f>IF(AND(Chamados[[#This Row],[Abertura]]&gt;0, Chamados[[#This Row],[Fechamento]]&gt;0, Chamados[[#This Row],[Fechamento]]&gt;Chamados[[#This Row],[Abertura]]), Chamados[[#This Row],[Fechamento]]-Chamados[[#This Row],[Abertura]], "")</f>
        <v>2.8379629635310266E-2</v>
      </c>
      <c r="E5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8" s="26" t="s">
        <v>20</v>
      </c>
      <c r="G578" s="27">
        <v>545471005</v>
      </c>
      <c r="H578" s="26" t="s">
        <v>270</v>
      </c>
      <c r="I578" s="28" t="s">
        <v>120</v>
      </c>
    </row>
    <row r="579" spans="1:9" x14ac:dyDescent="0.2">
      <c r="A579" s="23">
        <v>644</v>
      </c>
      <c r="B579" s="35">
        <v>43697.38559027778</v>
      </c>
      <c r="C579" s="35">
        <v>43697.511516203704</v>
      </c>
      <c r="D579" s="24">
        <f>IF(AND(Chamados[[#This Row],[Abertura]]&gt;0, Chamados[[#This Row],[Fechamento]]&gt;0, Chamados[[#This Row],[Fechamento]]&gt;Chamados[[#This Row],[Abertura]]), Chamados[[#This Row],[Fechamento]]-Chamados[[#This Row],[Abertura]], "")</f>
        <v>0.12592592592409346</v>
      </c>
      <c r="E5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79" s="26" t="s">
        <v>20</v>
      </c>
      <c r="G579" s="27">
        <v>353852406</v>
      </c>
      <c r="H579" s="26" t="s">
        <v>270</v>
      </c>
      <c r="I579" s="28" t="s">
        <v>26</v>
      </c>
    </row>
    <row r="580" spans="1:9" x14ac:dyDescent="0.2">
      <c r="A580" s="23">
        <v>645</v>
      </c>
      <c r="B580" s="35">
        <v>43697.654502314814</v>
      </c>
      <c r="C580" s="35">
        <v>43699.460694444446</v>
      </c>
      <c r="D580" s="24">
        <f>IF(AND(Chamados[[#This Row],[Abertura]]&gt;0, Chamados[[#This Row],[Fechamento]]&gt;0, Chamados[[#This Row],[Fechamento]]&gt;Chamados[[#This Row],[Abertura]]), Chamados[[#This Row],[Fechamento]]-Chamados[[#This Row],[Abertura]], "")</f>
        <v>1.8061921296321088</v>
      </c>
      <c r="E5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0" s="26" t="s">
        <v>13</v>
      </c>
      <c r="G580" s="27">
        <v>523940834</v>
      </c>
      <c r="H580" s="26" t="s">
        <v>270</v>
      </c>
      <c r="I580" s="28" t="s">
        <v>73</v>
      </c>
    </row>
    <row r="581" spans="1:9" x14ac:dyDescent="0.2">
      <c r="A581" s="23">
        <v>646</v>
      </c>
      <c r="B581" s="35">
        <v>43697.858449074076</v>
      </c>
      <c r="C581" s="35">
        <v>43698.464999999997</v>
      </c>
      <c r="D581" s="24">
        <f>IF(AND(Chamados[[#This Row],[Abertura]]&gt;0, Chamados[[#This Row],[Fechamento]]&gt;0, Chamados[[#This Row],[Fechamento]]&gt;Chamados[[#This Row],[Abertura]]), Chamados[[#This Row],[Fechamento]]-Chamados[[#This Row],[Abertura]], "")</f>
        <v>0.606550925920601</v>
      </c>
      <c r="E5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81" s="26" t="s">
        <v>18</v>
      </c>
      <c r="G581" s="27">
        <v>149814267</v>
      </c>
      <c r="H581" s="26" t="s">
        <v>276</v>
      </c>
      <c r="I581" s="28" t="s">
        <v>216</v>
      </c>
    </row>
    <row r="582" spans="1:9" x14ac:dyDescent="0.2">
      <c r="A582" s="23">
        <v>647</v>
      </c>
      <c r="B582" s="35">
        <v>43697.921226851853</v>
      </c>
      <c r="C582" s="35">
        <v>43699.628912037035</v>
      </c>
      <c r="D582" s="24">
        <f>IF(AND(Chamados[[#This Row],[Abertura]]&gt;0, Chamados[[#This Row],[Fechamento]]&gt;0, Chamados[[#This Row],[Fechamento]]&gt;Chamados[[#This Row],[Abertura]]), Chamados[[#This Row],[Fechamento]]-Chamados[[#This Row],[Abertura]], "")</f>
        <v>1.7076851851816173</v>
      </c>
      <c r="E5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2" s="26" t="s">
        <v>11</v>
      </c>
      <c r="G582" s="27">
        <v>707218038</v>
      </c>
      <c r="H582" s="26" t="s">
        <v>270</v>
      </c>
      <c r="I582" s="28" t="s">
        <v>134</v>
      </c>
    </row>
    <row r="583" spans="1:9" x14ac:dyDescent="0.2">
      <c r="A583" s="23">
        <v>649</v>
      </c>
      <c r="B583" s="35">
        <v>43700.13826388889</v>
      </c>
      <c r="C583" s="35">
        <v>43700.873703703706</v>
      </c>
      <c r="D583" s="24">
        <f>IF(AND(Chamados[[#This Row],[Abertura]]&gt;0, Chamados[[#This Row],[Fechamento]]&gt;0, Chamados[[#This Row],[Fechamento]]&gt;Chamados[[#This Row],[Abertura]]), Chamados[[#This Row],[Fechamento]]-Chamados[[#This Row],[Abertura]], "")</f>
        <v>0.73543981481634546</v>
      </c>
      <c r="E5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83" s="26" t="s">
        <v>18</v>
      </c>
      <c r="G583" s="27">
        <v>882172819</v>
      </c>
      <c r="H583" s="26" t="s">
        <v>276</v>
      </c>
      <c r="I583" s="28" t="s">
        <v>146</v>
      </c>
    </row>
    <row r="584" spans="1:9" x14ac:dyDescent="0.2">
      <c r="A584" s="23">
        <v>650</v>
      </c>
      <c r="B584" s="35">
        <v>43701.310694444444</v>
      </c>
      <c r="C584" s="35">
        <v>43702.39539351852</v>
      </c>
      <c r="D584" s="24">
        <f>IF(AND(Chamados[[#This Row],[Abertura]]&gt;0, Chamados[[#This Row],[Fechamento]]&gt;0, Chamados[[#This Row],[Fechamento]]&gt;Chamados[[#This Row],[Abertura]]), Chamados[[#This Row],[Fechamento]]-Chamados[[#This Row],[Abertura]], "")</f>
        <v>1.0846990740756155</v>
      </c>
      <c r="E5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4" s="26" t="s">
        <v>15</v>
      </c>
      <c r="G584" s="27">
        <v>640792686</v>
      </c>
      <c r="H584" s="26" t="s">
        <v>277</v>
      </c>
      <c r="I584" s="28" t="s">
        <v>194</v>
      </c>
    </row>
    <row r="585" spans="1:9" x14ac:dyDescent="0.2">
      <c r="A585" s="23">
        <v>651</v>
      </c>
      <c r="B585" s="35">
        <v>43701.577743055554</v>
      </c>
      <c r="C585" s="35">
        <v>43702.825983796298</v>
      </c>
      <c r="D585" s="24">
        <f>IF(AND(Chamados[[#This Row],[Abertura]]&gt;0, Chamados[[#This Row],[Fechamento]]&gt;0, Chamados[[#This Row],[Fechamento]]&gt;Chamados[[#This Row],[Abertura]]), Chamados[[#This Row],[Fechamento]]-Chamados[[#This Row],[Abertura]], "")</f>
        <v>1.2482407407442224</v>
      </c>
      <c r="E5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5" s="26" t="s">
        <v>10</v>
      </c>
      <c r="G585" s="27">
        <v>873532548</v>
      </c>
      <c r="H585" s="26" t="s">
        <v>277</v>
      </c>
      <c r="I585" s="28" t="s">
        <v>160</v>
      </c>
    </row>
    <row r="586" spans="1:9" x14ac:dyDescent="0.2">
      <c r="A586" s="23">
        <v>652</v>
      </c>
      <c r="B586" s="35">
        <v>43701.864999999998</v>
      </c>
      <c r="C586" s="35">
        <v>43703.719421296293</v>
      </c>
      <c r="D586" s="24">
        <f>IF(AND(Chamados[[#This Row],[Abertura]]&gt;0, Chamados[[#This Row],[Fechamento]]&gt;0, Chamados[[#This Row],[Fechamento]]&gt;Chamados[[#This Row],[Abertura]]), Chamados[[#This Row],[Fechamento]]-Chamados[[#This Row],[Abertura]], "")</f>
        <v>1.854421296295186</v>
      </c>
      <c r="E5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6" s="26" t="s">
        <v>20</v>
      </c>
      <c r="G586" s="27">
        <v>559485367</v>
      </c>
      <c r="H586" s="26" t="s">
        <v>270</v>
      </c>
      <c r="I586" s="28" t="s">
        <v>259</v>
      </c>
    </row>
    <row r="587" spans="1:9" x14ac:dyDescent="0.2">
      <c r="A587" s="23">
        <v>653</v>
      </c>
      <c r="B587" s="35">
        <v>43701.86986111111</v>
      </c>
      <c r="C587" s="35">
        <v>43702.319490740738</v>
      </c>
      <c r="D587" s="24">
        <f>IF(AND(Chamados[[#This Row],[Abertura]]&gt;0, Chamados[[#This Row],[Fechamento]]&gt;0, Chamados[[#This Row],[Fechamento]]&gt;Chamados[[#This Row],[Abertura]]), Chamados[[#This Row],[Fechamento]]-Chamados[[#This Row],[Abertura]], "")</f>
        <v>0.44962962962745223</v>
      </c>
      <c r="E5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87" s="26" t="s">
        <v>12</v>
      </c>
      <c r="G587" s="27">
        <v>961435272</v>
      </c>
      <c r="H587" s="26" t="s">
        <v>276</v>
      </c>
      <c r="I587" s="28" t="s">
        <v>255</v>
      </c>
    </row>
    <row r="588" spans="1:9" x14ac:dyDescent="0.2">
      <c r="A588" s="23">
        <v>654</v>
      </c>
      <c r="B588" s="35">
        <v>43702.016782407409</v>
      </c>
      <c r="C588" s="35">
        <v>43702.140138888892</v>
      </c>
      <c r="D588" s="24">
        <f>IF(AND(Chamados[[#This Row],[Abertura]]&gt;0, Chamados[[#This Row],[Fechamento]]&gt;0, Chamados[[#This Row],[Fechamento]]&gt;Chamados[[#This Row],[Abertura]]), Chamados[[#This Row],[Fechamento]]-Chamados[[#This Row],[Abertura]], "")</f>
        <v>0.12335648148291511</v>
      </c>
      <c r="E5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88" s="26" t="s">
        <v>14</v>
      </c>
      <c r="G588" s="27">
        <v>457417148</v>
      </c>
      <c r="H588" s="26" t="s">
        <v>270</v>
      </c>
      <c r="I588" s="28" t="s">
        <v>60</v>
      </c>
    </row>
    <row r="589" spans="1:9" x14ac:dyDescent="0.2">
      <c r="A589" s="23">
        <v>655</v>
      </c>
      <c r="B589" s="35">
        <v>43706.343587962961</v>
      </c>
      <c r="C589" s="35">
        <v>43707.854027777779</v>
      </c>
      <c r="D589" s="24">
        <f>IF(AND(Chamados[[#This Row],[Abertura]]&gt;0, Chamados[[#This Row],[Fechamento]]&gt;0, Chamados[[#This Row],[Fechamento]]&gt;Chamados[[#This Row],[Abertura]]), Chamados[[#This Row],[Fechamento]]-Chamados[[#This Row],[Abertura]], "")</f>
        <v>1.5104398148178007</v>
      </c>
      <c r="E5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89" s="26" t="s">
        <v>8</v>
      </c>
      <c r="G589" s="27">
        <v>325931282</v>
      </c>
      <c r="H589" s="26" t="s">
        <v>277</v>
      </c>
      <c r="I589" s="28" t="s">
        <v>122</v>
      </c>
    </row>
    <row r="590" spans="1:9" x14ac:dyDescent="0.2">
      <c r="A590" s="23">
        <v>656</v>
      </c>
      <c r="B590" s="35">
        <v>43707.318749999999</v>
      </c>
      <c r="C590" s="35">
        <v>43707.506307870368</v>
      </c>
      <c r="D590" s="24">
        <f>IF(AND(Chamados[[#This Row],[Abertura]]&gt;0, Chamados[[#This Row],[Fechamento]]&gt;0, Chamados[[#This Row],[Fechamento]]&gt;Chamados[[#This Row],[Abertura]]), Chamados[[#This Row],[Fechamento]]-Chamados[[#This Row],[Abertura]], "")</f>
        <v>0.18755787036934635</v>
      </c>
      <c r="E5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0" s="26" t="s">
        <v>285</v>
      </c>
      <c r="G590" s="27">
        <v>690501218</v>
      </c>
      <c r="H590" s="26" t="s">
        <v>270</v>
      </c>
      <c r="I590" s="28" t="s">
        <v>128</v>
      </c>
    </row>
    <row r="591" spans="1:9" x14ac:dyDescent="0.2">
      <c r="A591" s="23">
        <v>657</v>
      </c>
      <c r="B591" s="35">
        <v>43708.879814814813</v>
      </c>
      <c r="C591" s="35">
        <v>43710.248402777775</v>
      </c>
      <c r="D591" s="24">
        <f>IF(AND(Chamados[[#This Row],[Abertura]]&gt;0, Chamados[[#This Row],[Fechamento]]&gt;0, Chamados[[#This Row],[Fechamento]]&gt;Chamados[[#This Row],[Abertura]]), Chamados[[#This Row],[Fechamento]]-Chamados[[#This Row],[Abertura]], "")</f>
        <v>1.3685879629629198</v>
      </c>
      <c r="E5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91" s="26" t="s">
        <v>18</v>
      </c>
      <c r="G591" s="27">
        <v>717295701</v>
      </c>
      <c r="H591" s="26" t="s">
        <v>277</v>
      </c>
      <c r="I591" s="28" t="s">
        <v>170</v>
      </c>
    </row>
    <row r="592" spans="1:9" x14ac:dyDescent="0.2">
      <c r="A592" s="23">
        <v>658</v>
      </c>
      <c r="B592" s="35">
        <v>43710.602523148147</v>
      </c>
      <c r="C592" s="35">
        <v>43710.920081018521</v>
      </c>
      <c r="D592" s="24">
        <f>IF(AND(Chamados[[#This Row],[Abertura]]&gt;0, Chamados[[#This Row],[Fechamento]]&gt;0, Chamados[[#This Row],[Fechamento]]&gt;Chamados[[#This Row],[Abertura]]), Chamados[[#This Row],[Fechamento]]-Chamados[[#This Row],[Abertura]], "")</f>
        <v>0.31755787037400296</v>
      </c>
      <c r="E5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2" s="26" t="s">
        <v>17</v>
      </c>
      <c r="G592" s="27">
        <v>797015686</v>
      </c>
      <c r="H592" s="26" t="s">
        <v>276</v>
      </c>
      <c r="I592" s="28" t="s">
        <v>54</v>
      </c>
    </row>
    <row r="593" spans="1:9" x14ac:dyDescent="0.2">
      <c r="A593" s="23">
        <v>659</v>
      </c>
      <c r="B593" s="35">
        <v>43710.742326388892</v>
      </c>
      <c r="C593" s="35">
        <v>43711.275902777779</v>
      </c>
      <c r="D593" s="24">
        <f>IF(AND(Chamados[[#This Row],[Abertura]]&gt;0, Chamados[[#This Row],[Fechamento]]&gt;0, Chamados[[#This Row],[Fechamento]]&gt;Chamados[[#This Row],[Abertura]]), Chamados[[#This Row],[Fechamento]]-Chamados[[#This Row],[Abertura]], "")</f>
        <v>0.53357638888701331</v>
      </c>
      <c r="E5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3" s="26" t="s">
        <v>12</v>
      </c>
      <c r="G593" s="27">
        <v>570800070</v>
      </c>
      <c r="H593" s="26" t="s">
        <v>270</v>
      </c>
      <c r="I593" s="28" t="s">
        <v>63</v>
      </c>
    </row>
    <row r="594" spans="1:9" x14ac:dyDescent="0.2">
      <c r="A594" s="23">
        <v>660</v>
      </c>
      <c r="B594" s="35">
        <v>43711.339016203703</v>
      </c>
      <c r="C594" s="35">
        <v>43711.464999999997</v>
      </c>
      <c r="D594" s="24">
        <f>IF(AND(Chamados[[#This Row],[Abertura]]&gt;0, Chamados[[#This Row],[Fechamento]]&gt;0, Chamados[[#This Row],[Fechamento]]&gt;Chamados[[#This Row],[Abertura]]), Chamados[[#This Row],[Fechamento]]-Chamados[[#This Row],[Abertura]], "")</f>
        <v>0.12598379629343981</v>
      </c>
      <c r="E5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4" s="26" t="s">
        <v>9</v>
      </c>
      <c r="G594" s="27">
        <v>312123748</v>
      </c>
      <c r="H594" s="26" t="s">
        <v>278</v>
      </c>
      <c r="I594" s="28" t="s">
        <v>167</v>
      </c>
    </row>
    <row r="595" spans="1:9" x14ac:dyDescent="0.2">
      <c r="A595" s="23">
        <v>661</v>
      </c>
      <c r="B595" s="35">
        <v>43712.259317129632</v>
      </c>
      <c r="C595" s="35">
        <v>43712.630277777775</v>
      </c>
      <c r="D595" s="24">
        <f>IF(AND(Chamados[[#This Row],[Abertura]]&gt;0, Chamados[[#This Row],[Fechamento]]&gt;0, Chamados[[#This Row],[Fechamento]]&gt;Chamados[[#This Row],[Abertura]]), Chamados[[#This Row],[Fechamento]]-Chamados[[#This Row],[Abertura]], "")</f>
        <v>0.37096064814249985</v>
      </c>
      <c r="E5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5" s="26" t="s">
        <v>16</v>
      </c>
      <c r="G595" s="27">
        <v>789638118</v>
      </c>
      <c r="H595" s="26" t="s">
        <v>277</v>
      </c>
      <c r="I595" s="28" t="s">
        <v>52</v>
      </c>
    </row>
    <row r="596" spans="1:9" x14ac:dyDescent="0.2">
      <c r="A596" s="23">
        <v>662</v>
      </c>
      <c r="B596" s="35">
        <v>43713.868460648147</v>
      </c>
      <c r="C596" s="35">
        <v>43714.205590277779</v>
      </c>
      <c r="D596" s="24">
        <f>IF(AND(Chamados[[#This Row],[Abertura]]&gt;0, Chamados[[#This Row],[Fechamento]]&gt;0, Chamados[[#This Row],[Fechamento]]&gt;Chamados[[#This Row],[Abertura]]), Chamados[[#This Row],[Fechamento]]-Chamados[[#This Row],[Abertura]], "")</f>
        <v>0.33712962963181781</v>
      </c>
      <c r="E5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596" s="26" t="s">
        <v>284</v>
      </c>
      <c r="G596" s="27">
        <v>902068228</v>
      </c>
      <c r="H596" s="26" t="s">
        <v>276</v>
      </c>
      <c r="I596" s="28" t="s">
        <v>93</v>
      </c>
    </row>
    <row r="597" spans="1:9" x14ac:dyDescent="0.2">
      <c r="A597" s="23">
        <v>663</v>
      </c>
      <c r="B597" s="35">
        <v>43714.941238425927</v>
      </c>
      <c r="C597" s="35">
        <v>43716.931944444441</v>
      </c>
      <c r="D597" s="24">
        <f>IF(AND(Chamados[[#This Row],[Abertura]]&gt;0, Chamados[[#This Row],[Fechamento]]&gt;0, Chamados[[#This Row],[Fechamento]]&gt;Chamados[[#This Row],[Abertura]]), Chamados[[#This Row],[Fechamento]]-Chamados[[#This Row],[Abertura]], "")</f>
        <v>1.9907060185141745</v>
      </c>
      <c r="E5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97" s="26" t="s">
        <v>12</v>
      </c>
      <c r="G597" s="27">
        <v>868091453</v>
      </c>
      <c r="H597" s="26" t="s">
        <v>277</v>
      </c>
      <c r="I597" s="28" t="s">
        <v>93</v>
      </c>
    </row>
    <row r="598" spans="1:9" x14ac:dyDescent="0.2">
      <c r="A598" s="23">
        <v>665</v>
      </c>
      <c r="B598" s="35">
        <v>43717.938263888886</v>
      </c>
      <c r="C598" s="35">
        <v>43719.262766203705</v>
      </c>
      <c r="D598" s="24">
        <f>IF(AND(Chamados[[#This Row],[Abertura]]&gt;0, Chamados[[#This Row],[Fechamento]]&gt;0, Chamados[[#This Row],[Fechamento]]&gt;Chamados[[#This Row],[Abertura]]), Chamados[[#This Row],[Fechamento]]-Chamados[[#This Row],[Abertura]], "")</f>
        <v>1.3245023148192558</v>
      </c>
      <c r="E5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98" s="26" t="s">
        <v>284</v>
      </c>
      <c r="G598" s="27">
        <v>478832580</v>
      </c>
      <c r="H598" s="26" t="s">
        <v>277</v>
      </c>
      <c r="I598" s="28" t="s">
        <v>91</v>
      </c>
    </row>
    <row r="599" spans="1:9" x14ac:dyDescent="0.2">
      <c r="A599" s="23">
        <v>666</v>
      </c>
      <c r="B599" s="35">
        <v>43718.424039351848</v>
      </c>
      <c r="C599" s="35">
        <v>43719.504791666666</v>
      </c>
      <c r="D599" s="24">
        <f>IF(AND(Chamados[[#This Row],[Abertura]]&gt;0, Chamados[[#This Row],[Fechamento]]&gt;0, Chamados[[#This Row],[Fechamento]]&gt;Chamados[[#This Row],[Abertura]]), Chamados[[#This Row],[Fechamento]]-Chamados[[#This Row],[Abertura]], "")</f>
        <v>1.0807523148178007</v>
      </c>
      <c r="E5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599" s="26" t="s">
        <v>11</v>
      </c>
      <c r="G599" s="27">
        <v>443717330</v>
      </c>
      <c r="H599" s="26" t="s">
        <v>270</v>
      </c>
      <c r="I599" s="28" t="s">
        <v>39</v>
      </c>
    </row>
    <row r="600" spans="1:9" x14ac:dyDescent="0.2">
      <c r="A600" s="23">
        <v>667</v>
      </c>
      <c r="B600" s="35">
        <v>43718.88354166667</v>
      </c>
      <c r="C600" s="35">
        <v>43718.967303240737</v>
      </c>
      <c r="D600" s="24">
        <f>IF(AND(Chamados[[#This Row],[Abertura]]&gt;0, Chamados[[#This Row],[Fechamento]]&gt;0, Chamados[[#This Row],[Fechamento]]&gt;Chamados[[#This Row],[Abertura]]), Chamados[[#This Row],[Fechamento]]-Chamados[[#This Row],[Abertura]], "")</f>
        <v>8.3761574067466427E-2</v>
      </c>
      <c r="E6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0" s="26" t="s">
        <v>284</v>
      </c>
      <c r="G600" s="27">
        <v>387089052</v>
      </c>
      <c r="H600" s="26" t="s">
        <v>276</v>
      </c>
      <c r="I600" s="28" t="s">
        <v>110</v>
      </c>
    </row>
    <row r="601" spans="1:9" x14ac:dyDescent="0.2">
      <c r="A601" s="23">
        <v>668</v>
      </c>
      <c r="B601" s="35">
        <v>43719.269016203703</v>
      </c>
      <c r="C601" s="35">
        <v>43719.409479166665</v>
      </c>
      <c r="D601" s="24">
        <f>IF(AND(Chamados[[#This Row],[Abertura]]&gt;0, Chamados[[#This Row],[Fechamento]]&gt;0, Chamados[[#This Row],[Fechamento]]&gt;Chamados[[#This Row],[Abertura]]), Chamados[[#This Row],[Fechamento]]-Chamados[[#This Row],[Abertura]], "")</f>
        <v>0.14046296296146465</v>
      </c>
      <c r="E6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1" s="26" t="s">
        <v>8</v>
      </c>
      <c r="G601" s="27">
        <v>992084123</v>
      </c>
      <c r="H601" s="26" t="s">
        <v>276</v>
      </c>
      <c r="I601" s="28" t="s">
        <v>52</v>
      </c>
    </row>
    <row r="602" spans="1:9" x14ac:dyDescent="0.2">
      <c r="A602" s="23">
        <v>669</v>
      </c>
      <c r="B602" s="35">
        <v>43719.586435185185</v>
      </c>
      <c r="C602" s="35">
        <v>43720.11078703704</v>
      </c>
      <c r="D602" s="24">
        <f>IF(AND(Chamados[[#This Row],[Abertura]]&gt;0, Chamados[[#This Row],[Fechamento]]&gt;0, Chamados[[#This Row],[Fechamento]]&gt;Chamados[[#This Row],[Abertura]]), Chamados[[#This Row],[Fechamento]]-Chamados[[#This Row],[Abertura]], "")</f>
        <v>0.52435185185458977</v>
      </c>
      <c r="E6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2" s="26" t="s">
        <v>10</v>
      </c>
      <c r="G602" s="27">
        <v>933972930</v>
      </c>
      <c r="H602" s="26" t="s">
        <v>278</v>
      </c>
      <c r="I602" s="28" t="s">
        <v>211</v>
      </c>
    </row>
    <row r="603" spans="1:9" x14ac:dyDescent="0.2">
      <c r="A603" s="23">
        <v>670</v>
      </c>
      <c r="B603" s="35">
        <v>43719.625358796293</v>
      </c>
      <c r="C603" s="35">
        <v>43719.986134259256</v>
      </c>
      <c r="D603" s="24">
        <f>IF(AND(Chamados[[#This Row],[Abertura]]&gt;0, Chamados[[#This Row],[Fechamento]]&gt;0, Chamados[[#This Row],[Fechamento]]&gt;Chamados[[#This Row],[Abertura]]), Chamados[[#This Row],[Fechamento]]-Chamados[[#This Row],[Abertura]], "")</f>
        <v>0.36077546296291985</v>
      </c>
      <c r="E6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3" s="26" t="s">
        <v>20</v>
      </c>
      <c r="G603" s="27">
        <v>739920791</v>
      </c>
      <c r="H603" s="26" t="s">
        <v>276</v>
      </c>
      <c r="I603" s="28" t="s">
        <v>49</v>
      </c>
    </row>
    <row r="604" spans="1:9" x14ac:dyDescent="0.2">
      <c r="A604" s="23">
        <v>671</v>
      </c>
      <c r="B604" s="35">
        <v>43720.816527777781</v>
      </c>
      <c r="C604" s="35">
        <v>43721.48233796296</v>
      </c>
      <c r="D604" s="24">
        <f>IF(AND(Chamados[[#This Row],[Abertura]]&gt;0, Chamados[[#This Row],[Fechamento]]&gt;0, Chamados[[#This Row],[Fechamento]]&gt;Chamados[[#This Row],[Abertura]]), Chamados[[#This Row],[Fechamento]]-Chamados[[#This Row],[Abertura]], "")</f>
        <v>0.66581018517899793</v>
      </c>
      <c r="E6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4" s="26" t="s">
        <v>12</v>
      </c>
      <c r="G604" s="27">
        <v>350260285</v>
      </c>
      <c r="H604" s="26" t="s">
        <v>276</v>
      </c>
      <c r="I604" s="28" t="s">
        <v>132</v>
      </c>
    </row>
    <row r="605" spans="1:9" x14ac:dyDescent="0.2">
      <c r="A605" s="23">
        <v>672</v>
      </c>
      <c r="B605" s="35">
        <v>43721.985972222225</v>
      </c>
      <c r="C605" s="35">
        <v>43722.468252314815</v>
      </c>
      <c r="D605" s="24">
        <f>IF(AND(Chamados[[#This Row],[Abertura]]&gt;0, Chamados[[#This Row],[Fechamento]]&gt;0, Chamados[[#This Row],[Fechamento]]&gt;Chamados[[#This Row],[Abertura]]), Chamados[[#This Row],[Fechamento]]-Chamados[[#This Row],[Abertura]], "")</f>
        <v>0.48228009259037208</v>
      </c>
      <c r="E6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5" s="26" t="s">
        <v>284</v>
      </c>
      <c r="G605" s="27">
        <v>948081609</v>
      </c>
      <c r="H605" s="26" t="s">
        <v>270</v>
      </c>
      <c r="I605" s="28" t="s">
        <v>230</v>
      </c>
    </row>
    <row r="606" spans="1:9" x14ac:dyDescent="0.2">
      <c r="A606" s="23">
        <v>673</v>
      </c>
      <c r="B606" s="35">
        <v>43723.192303240743</v>
      </c>
      <c r="C606" s="35">
        <v>43723.330150462964</v>
      </c>
      <c r="D606" s="24">
        <f>IF(AND(Chamados[[#This Row],[Abertura]]&gt;0, Chamados[[#This Row],[Fechamento]]&gt;0, Chamados[[#This Row],[Fechamento]]&gt;Chamados[[#This Row],[Abertura]]), Chamados[[#This Row],[Fechamento]]-Chamados[[#This Row],[Abertura]], "")</f>
        <v>0.13784722222044365</v>
      </c>
      <c r="E6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6" s="26" t="s">
        <v>10</v>
      </c>
      <c r="G606" s="27">
        <v>751951164</v>
      </c>
      <c r="H606" s="26" t="s">
        <v>276</v>
      </c>
      <c r="I606" s="28" t="s">
        <v>121</v>
      </c>
    </row>
    <row r="607" spans="1:9" x14ac:dyDescent="0.2">
      <c r="A607" s="23">
        <v>674</v>
      </c>
      <c r="B607" s="35">
        <v>43723.623217592591</v>
      </c>
      <c r="C607" s="35">
        <v>43724.920567129629</v>
      </c>
      <c r="D607" s="24">
        <f>IF(AND(Chamados[[#This Row],[Abertura]]&gt;0, Chamados[[#This Row],[Fechamento]]&gt;0, Chamados[[#This Row],[Fechamento]]&gt;Chamados[[#This Row],[Abertura]]), Chamados[[#This Row],[Fechamento]]-Chamados[[#This Row],[Abertura]], "")</f>
        <v>1.2973495370388264</v>
      </c>
      <c r="E6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07" s="26" t="s">
        <v>13</v>
      </c>
      <c r="G607" s="27">
        <v>876855114</v>
      </c>
      <c r="H607" s="26" t="s">
        <v>277</v>
      </c>
      <c r="I607" s="28" t="s">
        <v>134</v>
      </c>
    </row>
    <row r="608" spans="1:9" x14ac:dyDescent="0.2">
      <c r="A608" s="23">
        <v>675</v>
      </c>
      <c r="B608" s="35">
        <v>43724.207094907404</v>
      </c>
      <c r="C608" s="35">
        <v>43724.798750000002</v>
      </c>
      <c r="D608" s="24">
        <f>IF(AND(Chamados[[#This Row],[Abertura]]&gt;0, Chamados[[#This Row],[Fechamento]]&gt;0, Chamados[[#This Row],[Fechamento]]&gt;Chamados[[#This Row],[Abertura]]), Chamados[[#This Row],[Fechamento]]-Chamados[[#This Row],[Abertura]], "")</f>
        <v>0.59165509259764804</v>
      </c>
      <c r="E6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8" s="26" t="s">
        <v>284</v>
      </c>
      <c r="G608" s="27">
        <v>57174690</v>
      </c>
      <c r="H608" s="26" t="s">
        <v>277</v>
      </c>
      <c r="I608" s="28" t="s">
        <v>203</v>
      </c>
    </row>
    <row r="609" spans="1:9" x14ac:dyDescent="0.2">
      <c r="A609" s="23">
        <v>676</v>
      </c>
      <c r="B609" s="35">
        <v>43724.698888888888</v>
      </c>
      <c r="C609" s="35">
        <v>43725.385300925926</v>
      </c>
      <c r="D609" s="24">
        <f>IF(AND(Chamados[[#This Row],[Abertura]]&gt;0, Chamados[[#This Row],[Fechamento]]&gt;0, Chamados[[#This Row],[Fechamento]]&gt;Chamados[[#This Row],[Abertura]]), Chamados[[#This Row],[Fechamento]]-Chamados[[#This Row],[Abertura]], "")</f>
        <v>0.68641203703737119</v>
      </c>
      <c r="E6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09" s="26" t="s">
        <v>15</v>
      </c>
      <c r="G609" s="27">
        <v>918923492</v>
      </c>
      <c r="H609" s="26" t="s">
        <v>276</v>
      </c>
      <c r="I609" s="28" t="s">
        <v>266</v>
      </c>
    </row>
    <row r="610" spans="1:9" x14ac:dyDescent="0.2">
      <c r="A610" s="23">
        <v>677</v>
      </c>
      <c r="B610" s="35">
        <v>43725.09474537037</v>
      </c>
      <c r="C610" s="35">
        <v>43725.737037037034</v>
      </c>
      <c r="D610" s="24">
        <f>IF(AND(Chamados[[#This Row],[Abertura]]&gt;0, Chamados[[#This Row],[Fechamento]]&gt;0, Chamados[[#This Row],[Fechamento]]&gt;Chamados[[#This Row],[Abertura]]), Chamados[[#This Row],[Fechamento]]-Chamados[[#This Row],[Abertura]], "")</f>
        <v>0.64229166666336823</v>
      </c>
      <c r="E6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0" s="26" t="s">
        <v>10</v>
      </c>
      <c r="G610" s="27">
        <v>528880188</v>
      </c>
      <c r="H610" s="26" t="s">
        <v>276</v>
      </c>
      <c r="I610" s="28" t="s">
        <v>268</v>
      </c>
    </row>
    <row r="611" spans="1:9" x14ac:dyDescent="0.2">
      <c r="A611" s="23">
        <v>678</v>
      </c>
      <c r="B611" s="35">
        <v>43725.194872685184</v>
      </c>
      <c r="C611" s="35">
        <v>43726.529143518521</v>
      </c>
      <c r="D611" s="24">
        <f>IF(AND(Chamados[[#This Row],[Abertura]]&gt;0, Chamados[[#This Row],[Fechamento]]&gt;0, Chamados[[#This Row],[Fechamento]]&gt;Chamados[[#This Row],[Abertura]]), Chamados[[#This Row],[Fechamento]]-Chamados[[#This Row],[Abertura]], "")</f>
        <v>1.3342708333366318</v>
      </c>
      <c r="E6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11" s="26" t="s">
        <v>10</v>
      </c>
      <c r="G611" s="27">
        <v>442247068</v>
      </c>
      <c r="H611" s="26" t="s">
        <v>270</v>
      </c>
      <c r="I611" s="28" t="s">
        <v>48</v>
      </c>
    </row>
    <row r="612" spans="1:9" x14ac:dyDescent="0.2">
      <c r="A612" s="23">
        <v>679</v>
      </c>
      <c r="B612" s="35">
        <v>43725.70113425926</v>
      </c>
      <c r="C612" s="35">
        <v>43726.286493055559</v>
      </c>
      <c r="D612" s="24">
        <f>IF(AND(Chamados[[#This Row],[Abertura]]&gt;0, Chamados[[#This Row],[Fechamento]]&gt;0, Chamados[[#This Row],[Fechamento]]&gt;Chamados[[#This Row],[Abertura]]), Chamados[[#This Row],[Fechamento]]-Chamados[[#This Row],[Abertura]], "")</f>
        <v>0.58535879629926058</v>
      </c>
      <c r="E6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2" s="26" t="s">
        <v>17</v>
      </c>
      <c r="G612" s="27">
        <v>752554414</v>
      </c>
      <c r="H612" s="26" t="s">
        <v>276</v>
      </c>
      <c r="I612" s="28" t="s">
        <v>117</v>
      </c>
    </row>
    <row r="613" spans="1:9" x14ac:dyDescent="0.2">
      <c r="A613" s="23">
        <v>680</v>
      </c>
      <c r="B613" s="35">
        <v>43727.602754629632</v>
      </c>
      <c r="C613" s="35">
        <v>43728.286261574074</v>
      </c>
      <c r="D613" s="24">
        <f>IF(AND(Chamados[[#This Row],[Abertura]]&gt;0, Chamados[[#This Row],[Fechamento]]&gt;0, Chamados[[#This Row],[Fechamento]]&gt;Chamados[[#This Row],[Abertura]]), Chamados[[#This Row],[Fechamento]]-Chamados[[#This Row],[Abertura]], "")</f>
        <v>0.6835069444423425</v>
      </c>
      <c r="E6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3" s="26" t="s">
        <v>14</v>
      </c>
      <c r="G613" s="27">
        <v>857098516</v>
      </c>
      <c r="H613" s="26" t="s">
        <v>276</v>
      </c>
      <c r="I613" s="28" t="s">
        <v>244</v>
      </c>
    </row>
    <row r="614" spans="1:9" x14ac:dyDescent="0.2">
      <c r="A614" s="23">
        <v>682</v>
      </c>
      <c r="B614" s="35">
        <v>43730.584085648145</v>
      </c>
      <c r="C614" s="35">
        <v>43732.307986111111</v>
      </c>
      <c r="D614" s="24">
        <f>IF(AND(Chamados[[#This Row],[Abertura]]&gt;0, Chamados[[#This Row],[Fechamento]]&gt;0, Chamados[[#This Row],[Fechamento]]&gt;Chamados[[#This Row],[Abertura]]), Chamados[[#This Row],[Fechamento]]-Chamados[[#This Row],[Abertura]], "")</f>
        <v>1.7239004629664123</v>
      </c>
      <c r="E6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14" s="26" t="s">
        <v>20</v>
      </c>
      <c r="G614" s="27">
        <v>95236582</v>
      </c>
      <c r="H614" s="26" t="s">
        <v>270</v>
      </c>
      <c r="I614" s="28" t="s">
        <v>249</v>
      </c>
    </row>
    <row r="615" spans="1:9" x14ac:dyDescent="0.2">
      <c r="A615" s="23">
        <v>683</v>
      </c>
      <c r="B615" s="35">
        <v>43731.171296296299</v>
      </c>
      <c r="C615" s="35">
        <v>43731.999976851854</v>
      </c>
      <c r="D615" s="24">
        <f>IF(AND(Chamados[[#This Row],[Abertura]]&gt;0, Chamados[[#This Row],[Fechamento]]&gt;0, Chamados[[#This Row],[Fechamento]]&gt;Chamados[[#This Row],[Abertura]]), Chamados[[#This Row],[Fechamento]]-Chamados[[#This Row],[Abertura]], "")</f>
        <v>0.82868055555445608</v>
      </c>
      <c r="E6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5" s="26" t="s">
        <v>285</v>
      </c>
      <c r="G615" s="27">
        <v>376847030</v>
      </c>
      <c r="H615" s="26" t="s">
        <v>270</v>
      </c>
      <c r="I615" s="28" t="s">
        <v>196</v>
      </c>
    </row>
    <row r="616" spans="1:9" x14ac:dyDescent="0.2">
      <c r="A616" s="23">
        <v>684</v>
      </c>
      <c r="B616" s="35">
        <v>43731.458993055552</v>
      </c>
      <c r="C616" s="35">
        <v>43732.410509259258</v>
      </c>
      <c r="D616" s="24">
        <f>IF(AND(Chamados[[#This Row],[Abertura]]&gt;0, Chamados[[#This Row],[Fechamento]]&gt;0, Chamados[[#This Row],[Fechamento]]&gt;Chamados[[#This Row],[Abertura]]), Chamados[[#This Row],[Fechamento]]-Chamados[[#This Row],[Abertura]], "")</f>
        <v>0.95151620370597811</v>
      </c>
      <c r="E6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6" s="26" t="s">
        <v>12</v>
      </c>
      <c r="G616" s="27">
        <v>211931999</v>
      </c>
      <c r="H616" s="26" t="s">
        <v>270</v>
      </c>
      <c r="I616" s="28" t="s">
        <v>226</v>
      </c>
    </row>
    <row r="617" spans="1:9" x14ac:dyDescent="0.2">
      <c r="A617" s="23">
        <v>685</v>
      </c>
      <c r="B617" s="35">
        <v>43732.744675925926</v>
      </c>
      <c r="C617" s="35">
        <v>43734.613796296297</v>
      </c>
      <c r="D617" s="24">
        <f>IF(AND(Chamados[[#This Row],[Abertura]]&gt;0, Chamados[[#This Row],[Fechamento]]&gt;0, Chamados[[#This Row],[Fechamento]]&gt;Chamados[[#This Row],[Abertura]]), Chamados[[#This Row],[Fechamento]]-Chamados[[#This Row],[Abertura]], "")</f>
        <v>1.8691203703710926</v>
      </c>
      <c r="E6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17" s="26" t="s">
        <v>11</v>
      </c>
      <c r="G617" s="27">
        <v>253704282</v>
      </c>
      <c r="H617" s="26" t="s">
        <v>270</v>
      </c>
      <c r="I617" s="28" t="s">
        <v>90</v>
      </c>
    </row>
    <row r="618" spans="1:9" x14ac:dyDescent="0.2">
      <c r="A618" s="23">
        <v>686</v>
      </c>
      <c r="B618" s="35">
        <v>43733.185474537036</v>
      </c>
      <c r="C618" s="35">
        <v>43733.286435185182</v>
      </c>
      <c r="D618" s="24">
        <f>IF(AND(Chamados[[#This Row],[Abertura]]&gt;0, Chamados[[#This Row],[Fechamento]]&gt;0, Chamados[[#This Row],[Fechamento]]&gt;Chamados[[#This Row],[Abertura]]), Chamados[[#This Row],[Fechamento]]-Chamados[[#This Row],[Abertura]], "")</f>
        <v>0.10096064814570127</v>
      </c>
      <c r="E6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8" s="26" t="s">
        <v>8</v>
      </c>
      <c r="G618" s="27">
        <v>561837631</v>
      </c>
      <c r="H618" s="26" t="s">
        <v>270</v>
      </c>
      <c r="I618" s="28" t="s">
        <v>66</v>
      </c>
    </row>
    <row r="619" spans="1:9" x14ac:dyDescent="0.2">
      <c r="A619" s="23">
        <v>687</v>
      </c>
      <c r="B619" s="35">
        <v>43734.772361111114</v>
      </c>
      <c r="C619" s="35">
        <v>43735.132928240739</v>
      </c>
      <c r="D619" s="24">
        <f>IF(AND(Chamados[[#This Row],[Abertura]]&gt;0, Chamados[[#This Row],[Fechamento]]&gt;0, Chamados[[#This Row],[Fechamento]]&gt;Chamados[[#This Row],[Abertura]]), Chamados[[#This Row],[Fechamento]]-Chamados[[#This Row],[Abertura]], "")</f>
        <v>0.36056712962454185</v>
      </c>
      <c r="E6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19" s="26" t="s">
        <v>17</v>
      </c>
      <c r="G619" s="27">
        <v>863083003</v>
      </c>
      <c r="H619" s="26" t="s">
        <v>278</v>
      </c>
      <c r="I619" s="28" t="s">
        <v>167</v>
      </c>
    </row>
    <row r="620" spans="1:9" x14ac:dyDescent="0.2">
      <c r="A620" s="23">
        <v>688</v>
      </c>
      <c r="B620" s="35">
        <v>43735.50540509259</v>
      </c>
      <c r="C620" s="35">
        <v>43735.518807870372</v>
      </c>
      <c r="D620" s="24">
        <f>IF(AND(Chamados[[#This Row],[Abertura]]&gt;0, Chamados[[#This Row],[Fechamento]]&gt;0, Chamados[[#This Row],[Fechamento]]&gt;Chamados[[#This Row],[Abertura]]), Chamados[[#This Row],[Fechamento]]-Chamados[[#This Row],[Abertura]], "")</f>
        <v>1.340277778217569E-2</v>
      </c>
      <c r="E6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0" s="26" t="s">
        <v>11</v>
      </c>
      <c r="G620" s="27">
        <v>391072880</v>
      </c>
      <c r="H620" s="26" t="s">
        <v>270</v>
      </c>
      <c r="I620" s="28" t="s">
        <v>75</v>
      </c>
    </row>
    <row r="621" spans="1:9" x14ac:dyDescent="0.2">
      <c r="A621" s="23">
        <v>689</v>
      </c>
      <c r="B621" s="35">
        <v>43736.911458333336</v>
      </c>
      <c r="C621" s="35">
        <v>43737.82068287037</v>
      </c>
      <c r="D621" s="24">
        <f>IF(AND(Chamados[[#This Row],[Abertura]]&gt;0, Chamados[[#This Row],[Fechamento]]&gt;0, Chamados[[#This Row],[Fechamento]]&gt;Chamados[[#This Row],[Abertura]]), Chamados[[#This Row],[Fechamento]]-Chamados[[#This Row],[Abertura]], "")</f>
        <v>0.90922453703387873</v>
      </c>
      <c r="E6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1" s="26" t="s">
        <v>13</v>
      </c>
      <c r="G621" s="27">
        <v>981198866</v>
      </c>
      <c r="H621" s="26" t="s">
        <v>270</v>
      </c>
      <c r="I621" s="28" t="s">
        <v>24</v>
      </c>
    </row>
    <row r="622" spans="1:9" x14ac:dyDescent="0.2">
      <c r="A622" s="23">
        <v>690</v>
      </c>
      <c r="B622" s="35">
        <v>43737.504224537035</v>
      </c>
      <c r="C622" s="35">
        <v>43738.475532407407</v>
      </c>
      <c r="D622" s="24">
        <f>IF(AND(Chamados[[#This Row],[Abertura]]&gt;0, Chamados[[#This Row],[Fechamento]]&gt;0, Chamados[[#This Row],[Fechamento]]&gt;Chamados[[#This Row],[Abertura]]), Chamados[[#This Row],[Fechamento]]-Chamados[[#This Row],[Abertura]], "")</f>
        <v>0.97130787037167465</v>
      </c>
      <c r="E6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2" s="26" t="s">
        <v>9</v>
      </c>
      <c r="G622" s="27">
        <v>756975275</v>
      </c>
      <c r="H622" s="26" t="s">
        <v>270</v>
      </c>
      <c r="I622" s="28" t="s">
        <v>228</v>
      </c>
    </row>
    <row r="623" spans="1:9" x14ac:dyDescent="0.2">
      <c r="A623" s="23">
        <v>691</v>
      </c>
      <c r="B623" s="35">
        <v>43737.904305555552</v>
      </c>
      <c r="C623" s="35">
        <v>43737.926226851851</v>
      </c>
      <c r="D623" s="24">
        <f>IF(AND(Chamados[[#This Row],[Abertura]]&gt;0, Chamados[[#This Row],[Fechamento]]&gt;0, Chamados[[#This Row],[Fechamento]]&gt;Chamados[[#This Row],[Abertura]]), Chamados[[#This Row],[Fechamento]]-Chamados[[#This Row],[Abertura]], "")</f>
        <v>2.192129629838746E-2</v>
      </c>
      <c r="E6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3" s="26" t="s">
        <v>269</v>
      </c>
      <c r="G623" s="27">
        <v>906887284</v>
      </c>
      <c r="H623" s="26" t="s">
        <v>276</v>
      </c>
      <c r="I623" s="28" t="s">
        <v>115</v>
      </c>
    </row>
    <row r="624" spans="1:9" x14ac:dyDescent="0.2">
      <c r="A624" s="23">
        <v>692</v>
      </c>
      <c r="B624" s="35">
        <v>43738.182824074072</v>
      </c>
      <c r="C624" s="35">
        <v>43738.195763888885</v>
      </c>
      <c r="D624" s="24">
        <f>IF(AND(Chamados[[#This Row],[Abertura]]&gt;0, Chamados[[#This Row],[Fechamento]]&gt;0, Chamados[[#This Row],[Fechamento]]&gt;Chamados[[#This Row],[Abertura]]), Chamados[[#This Row],[Fechamento]]-Chamados[[#This Row],[Abertura]], "")</f>
        <v>1.2939814812853001E-2</v>
      </c>
      <c r="E6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4" s="26" t="s">
        <v>15</v>
      </c>
      <c r="G624" s="27">
        <v>875174393</v>
      </c>
      <c r="H624" s="26" t="s">
        <v>270</v>
      </c>
      <c r="I624" s="28" t="s">
        <v>173</v>
      </c>
    </row>
    <row r="625" spans="1:9" x14ac:dyDescent="0.2">
      <c r="A625" s="23">
        <v>693</v>
      </c>
      <c r="B625" s="35">
        <v>43741.01494212963</v>
      </c>
      <c r="C625" s="35">
        <v>43741.969039351854</v>
      </c>
      <c r="D625" s="24">
        <f>IF(AND(Chamados[[#This Row],[Abertura]]&gt;0, Chamados[[#This Row],[Fechamento]]&gt;0, Chamados[[#This Row],[Fechamento]]&gt;Chamados[[#This Row],[Abertura]]), Chamados[[#This Row],[Fechamento]]-Chamados[[#This Row],[Abertura]], "")</f>
        <v>0.95409722222393611</v>
      </c>
      <c r="E6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5" s="26" t="s">
        <v>285</v>
      </c>
      <c r="G625" s="27">
        <v>708356102</v>
      </c>
      <c r="H625" s="26" t="s">
        <v>270</v>
      </c>
      <c r="I625" s="28" t="s">
        <v>218</v>
      </c>
    </row>
    <row r="626" spans="1:9" x14ac:dyDescent="0.2">
      <c r="A626" s="23">
        <v>694</v>
      </c>
      <c r="B626" s="35">
        <v>43741.463634259257</v>
      </c>
      <c r="C626" s="35">
        <v>43741.896631944444</v>
      </c>
      <c r="D626" s="24">
        <f>IF(AND(Chamados[[#This Row],[Abertura]]&gt;0, Chamados[[#This Row],[Fechamento]]&gt;0, Chamados[[#This Row],[Fechamento]]&gt;Chamados[[#This Row],[Abertura]]), Chamados[[#This Row],[Fechamento]]-Chamados[[#This Row],[Abertura]], "")</f>
        <v>0.43299768518772908</v>
      </c>
      <c r="E6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6" s="26" t="s">
        <v>11</v>
      </c>
      <c r="G626" s="27">
        <v>625170342</v>
      </c>
      <c r="H626" s="26" t="s">
        <v>276</v>
      </c>
      <c r="I626" s="28" t="s">
        <v>47</v>
      </c>
    </row>
    <row r="627" spans="1:9" x14ac:dyDescent="0.2">
      <c r="A627" s="23">
        <v>695</v>
      </c>
      <c r="B627" s="35">
        <v>43742.453263888892</v>
      </c>
      <c r="C627" s="35">
        <v>43743.313356481478</v>
      </c>
      <c r="D627" s="24">
        <f>IF(AND(Chamados[[#This Row],[Abertura]]&gt;0, Chamados[[#This Row],[Fechamento]]&gt;0, Chamados[[#This Row],[Fechamento]]&gt;Chamados[[#This Row],[Abertura]]), Chamados[[#This Row],[Fechamento]]-Chamados[[#This Row],[Abertura]], "")</f>
        <v>0.86009259258571547</v>
      </c>
      <c r="E6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7" s="26" t="s">
        <v>17</v>
      </c>
      <c r="G627" s="27">
        <v>634793984</v>
      </c>
      <c r="H627" s="26" t="s">
        <v>276</v>
      </c>
      <c r="I627" s="28" t="s">
        <v>248</v>
      </c>
    </row>
    <row r="628" spans="1:9" x14ac:dyDescent="0.2">
      <c r="A628" s="23">
        <v>696</v>
      </c>
      <c r="B628" s="35">
        <v>43743.111030092594</v>
      </c>
      <c r="C628" s="35">
        <v>43743.37872685185</v>
      </c>
      <c r="D628" s="24">
        <f>IF(AND(Chamados[[#This Row],[Abertura]]&gt;0, Chamados[[#This Row],[Fechamento]]&gt;0, Chamados[[#This Row],[Fechamento]]&gt;Chamados[[#This Row],[Abertura]]), Chamados[[#This Row],[Fechamento]]-Chamados[[#This Row],[Abertura]], "")</f>
        <v>0.26769675925606862</v>
      </c>
      <c r="E6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8" s="26" t="s">
        <v>18</v>
      </c>
      <c r="G628" s="27">
        <v>892061253</v>
      </c>
      <c r="H628" s="26" t="s">
        <v>277</v>
      </c>
      <c r="I628" s="28" t="s">
        <v>31</v>
      </c>
    </row>
    <row r="629" spans="1:9" x14ac:dyDescent="0.2">
      <c r="A629" s="23">
        <v>698</v>
      </c>
      <c r="B629" s="35">
        <v>43744.068993055553</v>
      </c>
      <c r="C629" s="35">
        <v>43744.900543981479</v>
      </c>
      <c r="D629" s="24">
        <f>IF(AND(Chamados[[#This Row],[Abertura]]&gt;0, Chamados[[#This Row],[Fechamento]]&gt;0, Chamados[[#This Row],[Fechamento]]&gt;Chamados[[#This Row],[Abertura]]), Chamados[[#This Row],[Fechamento]]-Chamados[[#This Row],[Abertura]], "")</f>
        <v>0.83155092592642177</v>
      </c>
      <c r="E6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29" s="26" t="s">
        <v>18</v>
      </c>
      <c r="G629" s="27">
        <v>660809488</v>
      </c>
      <c r="H629" s="26" t="s">
        <v>278</v>
      </c>
      <c r="I629" s="28" t="s">
        <v>183</v>
      </c>
    </row>
    <row r="630" spans="1:9" x14ac:dyDescent="0.2">
      <c r="A630" s="23">
        <v>699</v>
      </c>
      <c r="B630" s="35">
        <v>43744.178854166668</v>
      </c>
      <c r="C630" s="35">
        <v>43744.654918981483</v>
      </c>
      <c r="D630" s="24">
        <f>IF(AND(Chamados[[#This Row],[Abertura]]&gt;0, Chamados[[#This Row],[Fechamento]]&gt;0, Chamados[[#This Row],[Fechamento]]&gt;Chamados[[#This Row],[Abertura]]), Chamados[[#This Row],[Fechamento]]-Chamados[[#This Row],[Abertura]], "")</f>
        <v>0.47606481481489027</v>
      </c>
      <c r="E6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0" s="26" t="s">
        <v>14</v>
      </c>
      <c r="G630" s="27">
        <v>824173878</v>
      </c>
      <c r="H630" s="26" t="s">
        <v>276</v>
      </c>
      <c r="I630" s="28" t="s">
        <v>214</v>
      </c>
    </row>
    <row r="631" spans="1:9" x14ac:dyDescent="0.2">
      <c r="A631" s="23">
        <v>700</v>
      </c>
      <c r="B631" s="35">
        <v>43744.214583333334</v>
      </c>
      <c r="C631" s="35">
        <v>43744.208333333336</v>
      </c>
      <c r="D631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6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631" s="26" t="s">
        <v>14</v>
      </c>
      <c r="G631" s="27">
        <v>570902660</v>
      </c>
      <c r="H631" s="26" t="s">
        <v>276</v>
      </c>
      <c r="I631" s="28" t="s">
        <v>258</v>
      </c>
    </row>
    <row r="632" spans="1:9" x14ac:dyDescent="0.2">
      <c r="A632" s="23">
        <v>702</v>
      </c>
      <c r="B632" s="35">
        <v>43745.209351851852</v>
      </c>
      <c r="C632" s="35">
        <v>43746.509618055556</v>
      </c>
      <c r="D632" s="24">
        <f>IF(AND(Chamados[[#This Row],[Abertura]]&gt;0, Chamados[[#This Row],[Fechamento]]&gt;0, Chamados[[#This Row],[Fechamento]]&gt;Chamados[[#This Row],[Abertura]]), Chamados[[#This Row],[Fechamento]]-Chamados[[#This Row],[Abertura]], "")</f>
        <v>1.3002662037033588</v>
      </c>
      <c r="E6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32" s="26" t="s">
        <v>9</v>
      </c>
      <c r="G632" s="27">
        <v>863802876</v>
      </c>
      <c r="H632" s="26" t="s">
        <v>270</v>
      </c>
      <c r="I632" s="28" t="s">
        <v>90</v>
      </c>
    </row>
    <row r="633" spans="1:9" x14ac:dyDescent="0.2">
      <c r="A633" s="23">
        <v>703</v>
      </c>
      <c r="B633" s="35">
        <v>43745.8358912037</v>
      </c>
      <c r="C633" s="35">
        <v>43745.956412037034</v>
      </c>
      <c r="D633" s="24">
        <f>IF(AND(Chamados[[#This Row],[Abertura]]&gt;0, Chamados[[#This Row],[Fechamento]]&gt;0, Chamados[[#This Row],[Fechamento]]&gt;Chamados[[#This Row],[Abertura]]), Chamados[[#This Row],[Fechamento]]-Chamados[[#This Row],[Abertura]], "")</f>
        <v>0.12052083333401242</v>
      </c>
      <c r="E6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3" s="26" t="s">
        <v>11</v>
      </c>
      <c r="G633" s="27">
        <v>856497920</v>
      </c>
      <c r="H633" s="26" t="s">
        <v>276</v>
      </c>
      <c r="I633" s="28" t="s">
        <v>167</v>
      </c>
    </row>
    <row r="634" spans="1:9" x14ac:dyDescent="0.2">
      <c r="A634" s="23">
        <v>704</v>
      </c>
      <c r="B634" s="35">
        <v>43747.166724537034</v>
      </c>
      <c r="C634" s="35">
        <v>43747.44976851852</v>
      </c>
      <c r="D634" s="24">
        <f>IF(AND(Chamados[[#This Row],[Abertura]]&gt;0, Chamados[[#This Row],[Fechamento]]&gt;0, Chamados[[#This Row],[Fechamento]]&gt;Chamados[[#This Row],[Abertura]]), Chamados[[#This Row],[Fechamento]]-Chamados[[#This Row],[Abertura]], "")</f>
        <v>0.28304398148611654</v>
      </c>
      <c r="E6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4" s="26" t="s">
        <v>15</v>
      </c>
      <c r="G634" s="27">
        <v>520199770</v>
      </c>
      <c r="H634" s="26" t="s">
        <v>277</v>
      </c>
      <c r="I634" s="28" t="s">
        <v>25</v>
      </c>
    </row>
    <row r="635" spans="1:9" x14ac:dyDescent="0.2">
      <c r="A635" s="23">
        <v>705</v>
      </c>
      <c r="B635" s="35">
        <v>43747.709085648145</v>
      </c>
      <c r="C635" s="35">
        <v>43747.777013888888</v>
      </c>
      <c r="D635" s="24">
        <f>IF(AND(Chamados[[#This Row],[Abertura]]&gt;0, Chamados[[#This Row],[Fechamento]]&gt;0, Chamados[[#This Row],[Fechamento]]&gt;Chamados[[#This Row],[Abertura]]), Chamados[[#This Row],[Fechamento]]-Chamados[[#This Row],[Abertura]], "")</f>
        <v>6.7928240743640345E-2</v>
      </c>
      <c r="E6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5" s="26" t="s">
        <v>18</v>
      </c>
      <c r="G635" s="27">
        <v>20934606</v>
      </c>
      <c r="H635" s="26" t="s">
        <v>277</v>
      </c>
      <c r="I635" s="28" t="s">
        <v>72</v>
      </c>
    </row>
    <row r="636" spans="1:9" x14ac:dyDescent="0.2">
      <c r="A636" s="23">
        <v>706</v>
      </c>
      <c r="B636" s="35">
        <v>43747.762835648151</v>
      </c>
      <c r="C636" s="35">
        <v>43748.276562500003</v>
      </c>
      <c r="D636" s="24">
        <f>IF(AND(Chamados[[#This Row],[Abertura]]&gt;0, Chamados[[#This Row],[Fechamento]]&gt;0, Chamados[[#This Row],[Fechamento]]&gt;Chamados[[#This Row],[Abertura]]), Chamados[[#This Row],[Fechamento]]-Chamados[[#This Row],[Abertura]], "")</f>
        <v>0.51372685185197042</v>
      </c>
      <c r="E6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6" s="26" t="s">
        <v>20</v>
      </c>
      <c r="G636" s="27">
        <v>320875579</v>
      </c>
      <c r="H636" s="26" t="s">
        <v>276</v>
      </c>
      <c r="I636" s="28" t="s">
        <v>207</v>
      </c>
    </row>
    <row r="637" spans="1:9" x14ac:dyDescent="0.2">
      <c r="A637" s="23">
        <v>707</v>
      </c>
      <c r="B637" s="35">
        <v>43748.174351851849</v>
      </c>
      <c r="C637" s="35">
        <v>43749.068437499998</v>
      </c>
      <c r="D637" s="24">
        <f>IF(AND(Chamados[[#This Row],[Abertura]]&gt;0, Chamados[[#This Row],[Fechamento]]&gt;0, Chamados[[#This Row],[Fechamento]]&gt;Chamados[[#This Row],[Abertura]]), Chamados[[#This Row],[Fechamento]]-Chamados[[#This Row],[Abertura]], "")</f>
        <v>0.89408564814948477</v>
      </c>
      <c r="E6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7" s="26" t="s">
        <v>269</v>
      </c>
      <c r="G637" s="27">
        <v>932936121</v>
      </c>
      <c r="H637" s="26" t="s">
        <v>276</v>
      </c>
      <c r="I637" s="28" t="s">
        <v>106</v>
      </c>
    </row>
    <row r="638" spans="1:9" x14ac:dyDescent="0.2">
      <c r="A638" s="23">
        <v>708</v>
      </c>
      <c r="B638" s="35">
        <v>43748.177268518521</v>
      </c>
      <c r="C638" s="35">
        <v>43749.955543981479</v>
      </c>
      <c r="D638" s="24">
        <f>IF(AND(Chamados[[#This Row],[Abertura]]&gt;0, Chamados[[#This Row],[Fechamento]]&gt;0, Chamados[[#This Row],[Fechamento]]&gt;Chamados[[#This Row],[Abertura]]), Chamados[[#This Row],[Fechamento]]-Chamados[[#This Row],[Abertura]], "")</f>
        <v>1.7782754629588453</v>
      </c>
      <c r="E6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38" s="26" t="s">
        <v>284</v>
      </c>
      <c r="G638" s="27">
        <v>687050459</v>
      </c>
      <c r="H638" s="26" t="s">
        <v>277</v>
      </c>
      <c r="I638" s="28" t="s">
        <v>133</v>
      </c>
    </row>
    <row r="639" spans="1:9" x14ac:dyDescent="0.2">
      <c r="A639" s="23">
        <v>709</v>
      </c>
      <c r="B639" s="35">
        <v>43748.977326388886</v>
      </c>
      <c r="C639" s="35">
        <v>43749.796099537038</v>
      </c>
      <c r="D639" s="24">
        <f>IF(AND(Chamados[[#This Row],[Abertura]]&gt;0, Chamados[[#This Row],[Fechamento]]&gt;0, Chamados[[#This Row],[Fechamento]]&gt;Chamados[[#This Row],[Abertura]]), Chamados[[#This Row],[Fechamento]]-Chamados[[#This Row],[Abertura]], "")</f>
        <v>0.81877314815210411</v>
      </c>
      <c r="E6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39" s="26" t="s">
        <v>10</v>
      </c>
      <c r="G639" s="27">
        <v>553769248</v>
      </c>
      <c r="H639" s="26" t="s">
        <v>270</v>
      </c>
      <c r="I639" s="28" t="s">
        <v>155</v>
      </c>
    </row>
    <row r="640" spans="1:9" x14ac:dyDescent="0.2">
      <c r="A640" s="23">
        <v>710</v>
      </c>
      <c r="B640" s="35">
        <v>43750.091770833336</v>
      </c>
      <c r="C640" s="35">
        <v>43750.467037037037</v>
      </c>
      <c r="D640" s="24">
        <f>IF(AND(Chamados[[#This Row],[Abertura]]&gt;0, Chamados[[#This Row],[Fechamento]]&gt;0, Chamados[[#This Row],[Fechamento]]&gt;Chamados[[#This Row],[Abertura]]), Chamados[[#This Row],[Fechamento]]-Chamados[[#This Row],[Abertura]], "")</f>
        <v>0.37526620370044839</v>
      </c>
      <c r="E6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0" s="26" t="s">
        <v>8</v>
      </c>
      <c r="G640" s="27">
        <v>642143525</v>
      </c>
      <c r="H640" s="26" t="s">
        <v>278</v>
      </c>
      <c r="I640" s="28" t="s">
        <v>56</v>
      </c>
    </row>
    <row r="641" spans="1:9" x14ac:dyDescent="0.2">
      <c r="A641" s="23">
        <v>711</v>
      </c>
      <c r="B641" s="35">
        <v>43752.760416666664</v>
      </c>
      <c r="C641" s="35">
        <v>43752.802233796298</v>
      </c>
      <c r="D641" s="24">
        <f>IF(AND(Chamados[[#This Row],[Abertura]]&gt;0, Chamados[[#This Row],[Fechamento]]&gt;0, Chamados[[#This Row],[Fechamento]]&gt;Chamados[[#This Row],[Abertura]]), Chamados[[#This Row],[Fechamento]]-Chamados[[#This Row],[Abertura]], "")</f>
        <v>4.1817129633272998E-2</v>
      </c>
      <c r="E6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1" s="26" t="s">
        <v>284</v>
      </c>
      <c r="G641" s="27">
        <v>169791635</v>
      </c>
      <c r="H641" s="26" t="s">
        <v>277</v>
      </c>
      <c r="I641" s="28" t="s">
        <v>98</v>
      </c>
    </row>
    <row r="642" spans="1:9" x14ac:dyDescent="0.2">
      <c r="A642" s="23">
        <v>713</v>
      </c>
      <c r="B642" s="35">
        <v>43753.448379629626</v>
      </c>
      <c r="C642" s="35">
        <v>43753.549745370372</v>
      </c>
      <c r="D642" s="24">
        <f>IF(AND(Chamados[[#This Row],[Abertura]]&gt;0, Chamados[[#This Row],[Fechamento]]&gt;0, Chamados[[#This Row],[Fechamento]]&gt;Chamados[[#This Row],[Abertura]]), Chamados[[#This Row],[Fechamento]]-Chamados[[#This Row],[Abertura]], "")</f>
        <v>0.10136574074567761</v>
      </c>
      <c r="E6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2" s="26" t="s">
        <v>11</v>
      </c>
      <c r="G642" s="27">
        <v>344175972</v>
      </c>
      <c r="H642" s="26" t="s">
        <v>270</v>
      </c>
      <c r="I642" s="28" t="s">
        <v>160</v>
      </c>
    </row>
    <row r="643" spans="1:9" x14ac:dyDescent="0.2">
      <c r="A643" s="23">
        <v>714</v>
      </c>
      <c r="B643" s="35">
        <v>43754.209803240738</v>
      </c>
      <c r="C643" s="35">
        <v>43755.615254629629</v>
      </c>
      <c r="D643" s="24">
        <f>IF(AND(Chamados[[#This Row],[Abertura]]&gt;0, Chamados[[#This Row],[Fechamento]]&gt;0, Chamados[[#This Row],[Fechamento]]&gt;Chamados[[#This Row],[Abertura]]), Chamados[[#This Row],[Fechamento]]-Chamados[[#This Row],[Abertura]], "")</f>
        <v>1.4054513888913789</v>
      </c>
      <c r="E6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43" s="26" t="s">
        <v>269</v>
      </c>
      <c r="G643" s="27">
        <v>388891330</v>
      </c>
      <c r="H643" s="26" t="s">
        <v>277</v>
      </c>
      <c r="I643" s="28" t="s">
        <v>190</v>
      </c>
    </row>
    <row r="644" spans="1:9" x14ac:dyDescent="0.2">
      <c r="A644" s="23">
        <v>715</v>
      </c>
      <c r="B644" s="35">
        <v>43754.561076388891</v>
      </c>
      <c r="C644" s="35">
        <v>43754.978993055556</v>
      </c>
      <c r="D644" s="24">
        <f>IF(AND(Chamados[[#This Row],[Abertura]]&gt;0, Chamados[[#This Row],[Fechamento]]&gt;0, Chamados[[#This Row],[Fechamento]]&gt;Chamados[[#This Row],[Abertura]]), Chamados[[#This Row],[Fechamento]]-Chamados[[#This Row],[Abertura]], "")</f>
        <v>0.4179166666654055</v>
      </c>
      <c r="E6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4" s="26" t="s">
        <v>13</v>
      </c>
      <c r="G644" s="27">
        <v>519772562</v>
      </c>
      <c r="H644" s="26" t="s">
        <v>270</v>
      </c>
      <c r="I644" s="28" t="s">
        <v>232</v>
      </c>
    </row>
    <row r="645" spans="1:9" x14ac:dyDescent="0.2">
      <c r="A645" s="23">
        <v>716</v>
      </c>
      <c r="B645" s="35">
        <v>43754.865763888891</v>
      </c>
      <c r="C645" s="35">
        <v>43755.382719907408</v>
      </c>
      <c r="D645" s="24">
        <f>IF(AND(Chamados[[#This Row],[Abertura]]&gt;0, Chamados[[#This Row],[Fechamento]]&gt;0, Chamados[[#This Row],[Fechamento]]&gt;Chamados[[#This Row],[Abertura]]), Chamados[[#This Row],[Fechamento]]-Chamados[[#This Row],[Abertura]], "")</f>
        <v>0.51695601851679385</v>
      </c>
      <c r="E6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5" s="26" t="s">
        <v>11</v>
      </c>
      <c r="G645" s="27">
        <v>776788370</v>
      </c>
      <c r="H645" s="26" t="s">
        <v>270</v>
      </c>
      <c r="I645" s="28" t="s">
        <v>261</v>
      </c>
    </row>
    <row r="646" spans="1:9" x14ac:dyDescent="0.2">
      <c r="A646" s="23">
        <v>717</v>
      </c>
      <c r="B646" s="35">
        <v>43754.978125000001</v>
      </c>
      <c r="C646" s="35">
        <v>43755.77820601852</v>
      </c>
      <c r="D646" s="24">
        <f>IF(AND(Chamados[[#This Row],[Abertura]]&gt;0, Chamados[[#This Row],[Fechamento]]&gt;0, Chamados[[#This Row],[Fechamento]]&gt;Chamados[[#This Row],[Abertura]]), Chamados[[#This Row],[Fechamento]]-Chamados[[#This Row],[Abertura]], "")</f>
        <v>0.80008101851854008</v>
      </c>
      <c r="E6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6" s="26" t="s">
        <v>16</v>
      </c>
      <c r="G646" s="27">
        <v>335070899</v>
      </c>
      <c r="H646" s="26" t="s">
        <v>276</v>
      </c>
      <c r="I646" s="28" t="s">
        <v>127</v>
      </c>
    </row>
    <row r="647" spans="1:9" x14ac:dyDescent="0.2">
      <c r="A647" s="23">
        <v>719</v>
      </c>
      <c r="B647" s="35">
        <v>43755.573900462965</v>
      </c>
      <c r="C647" s="35">
        <v>43756.423344907409</v>
      </c>
      <c r="D647" s="24">
        <f>IF(AND(Chamados[[#This Row],[Abertura]]&gt;0, Chamados[[#This Row],[Fechamento]]&gt;0, Chamados[[#This Row],[Fechamento]]&gt;Chamados[[#This Row],[Abertura]]), Chamados[[#This Row],[Fechamento]]-Chamados[[#This Row],[Abertura]], "")</f>
        <v>0.84944444444408873</v>
      </c>
      <c r="E6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7" s="26" t="s">
        <v>18</v>
      </c>
      <c r="G647" s="27">
        <v>991281282</v>
      </c>
      <c r="H647" s="26" t="s">
        <v>278</v>
      </c>
      <c r="I647" s="28" t="s">
        <v>105</v>
      </c>
    </row>
    <row r="648" spans="1:9" x14ac:dyDescent="0.2">
      <c r="A648" s="23">
        <v>720</v>
      </c>
      <c r="B648" s="35">
        <v>43756.280162037037</v>
      </c>
      <c r="C648" s="35">
        <v>43756.925462962965</v>
      </c>
      <c r="D648" s="24">
        <f>IF(AND(Chamados[[#This Row],[Abertura]]&gt;0, Chamados[[#This Row],[Fechamento]]&gt;0, Chamados[[#This Row],[Fechamento]]&gt;Chamados[[#This Row],[Abertura]]), Chamados[[#This Row],[Fechamento]]-Chamados[[#This Row],[Abertura]], "")</f>
        <v>0.64530092592758592</v>
      </c>
      <c r="E6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8" s="26" t="s">
        <v>20</v>
      </c>
      <c r="G648" s="27">
        <v>227125010</v>
      </c>
      <c r="H648" s="26" t="s">
        <v>276</v>
      </c>
      <c r="I648" s="28" t="s">
        <v>147</v>
      </c>
    </row>
    <row r="649" spans="1:9" x14ac:dyDescent="0.2">
      <c r="A649" s="23">
        <v>721</v>
      </c>
      <c r="B649" s="35">
        <v>43756.56150462963</v>
      </c>
      <c r="C649" s="35">
        <v>43757.456446759257</v>
      </c>
      <c r="D649" s="24">
        <f>IF(AND(Chamados[[#This Row],[Abertura]]&gt;0, Chamados[[#This Row],[Fechamento]]&gt;0, Chamados[[#This Row],[Fechamento]]&gt;Chamados[[#This Row],[Abertura]]), Chamados[[#This Row],[Fechamento]]-Chamados[[#This Row],[Abertura]], "")</f>
        <v>0.89494212962745223</v>
      </c>
      <c r="E6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49" s="26" t="s">
        <v>21</v>
      </c>
      <c r="G649" s="27">
        <v>661014693</v>
      </c>
      <c r="H649" s="26" t="s">
        <v>270</v>
      </c>
      <c r="I649" s="28" t="s">
        <v>151</v>
      </c>
    </row>
    <row r="650" spans="1:9" x14ac:dyDescent="0.2">
      <c r="A650" s="23">
        <v>722</v>
      </c>
      <c r="B650" s="35">
        <v>43756.793333333335</v>
      </c>
      <c r="C650" s="35">
        <v>43758.280289351853</v>
      </c>
      <c r="D650" s="24">
        <f>IF(AND(Chamados[[#This Row],[Abertura]]&gt;0, Chamados[[#This Row],[Fechamento]]&gt;0, Chamados[[#This Row],[Fechamento]]&gt;Chamados[[#This Row],[Abertura]]), Chamados[[#This Row],[Fechamento]]-Chamados[[#This Row],[Abertura]], "")</f>
        <v>1.486956018517958</v>
      </c>
      <c r="E6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50" s="26" t="s">
        <v>8</v>
      </c>
      <c r="G650" s="27">
        <v>460595907</v>
      </c>
      <c r="H650" s="26" t="s">
        <v>270</v>
      </c>
      <c r="I650" s="28" t="s">
        <v>68</v>
      </c>
    </row>
    <row r="651" spans="1:9" x14ac:dyDescent="0.2">
      <c r="A651" s="23">
        <v>723</v>
      </c>
      <c r="B651" s="35">
        <v>43758.120752314811</v>
      </c>
      <c r="C651" s="35">
        <v>43758.610555555555</v>
      </c>
      <c r="D651" s="24">
        <f>IF(AND(Chamados[[#This Row],[Abertura]]&gt;0, Chamados[[#This Row],[Fechamento]]&gt;0, Chamados[[#This Row],[Fechamento]]&gt;Chamados[[#This Row],[Abertura]]), Chamados[[#This Row],[Fechamento]]-Chamados[[#This Row],[Abertura]], "")</f>
        <v>0.48980324074364034</v>
      </c>
      <c r="E6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1" s="26" t="s">
        <v>12</v>
      </c>
      <c r="G651" s="27">
        <v>614550456</v>
      </c>
      <c r="H651" s="26" t="s">
        <v>276</v>
      </c>
      <c r="I651" s="28" t="s">
        <v>209</v>
      </c>
    </row>
    <row r="652" spans="1:9" x14ac:dyDescent="0.2">
      <c r="A652" s="23">
        <v>724</v>
      </c>
      <c r="B652" s="35">
        <v>43758.13486111111</v>
      </c>
      <c r="C652" s="35">
        <v>43758.440787037034</v>
      </c>
      <c r="D652" s="24">
        <f>IF(AND(Chamados[[#This Row],[Abertura]]&gt;0, Chamados[[#This Row],[Fechamento]]&gt;0, Chamados[[#This Row],[Fechamento]]&gt;Chamados[[#This Row],[Abertura]]), Chamados[[#This Row],[Fechamento]]-Chamados[[#This Row],[Abertura]], "")</f>
        <v>0.3059259259243845</v>
      </c>
      <c r="E6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2" s="26" t="s">
        <v>14</v>
      </c>
      <c r="G652" s="27">
        <v>23465733</v>
      </c>
      <c r="H652" s="26" t="s">
        <v>276</v>
      </c>
      <c r="I652" s="28" t="s">
        <v>40</v>
      </c>
    </row>
    <row r="653" spans="1:9" x14ac:dyDescent="0.2">
      <c r="A653" s="23">
        <v>725</v>
      </c>
      <c r="B653" s="35">
        <v>43758.225532407407</v>
      </c>
      <c r="C653" s="35">
        <v>43759.874166666668</v>
      </c>
      <c r="D653" s="24">
        <f>IF(AND(Chamados[[#This Row],[Abertura]]&gt;0, Chamados[[#This Row],[Fechamento]]&gt;0, Chamados[[#This Row],[Fechamento]]&gt;Chamados[[#This Row],[Abertura]]), Chamados[[#This Row],[Fechamento]]-Chamados[[#This Row],[Abertura]], "")</f>
        <v>1.6486342592615983</v>
      </c>
      <c r="E6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53" s="26" t="s">
        <v>17</v>
      </c>
      <c r="G653" s="27">
        <v>348774295</v>
      </c>
      <c r="H653" s="26" t="s">
        <v>270</v>
      </c>
      <c r="I653" s="28" t="s">
        <v>181</v>
      </c>
    </row>
    <row r="654" spans="1:9" x14ac:dyDescent="0.2">
      <c r="A654" s="23">
        <v>726</v>
      </c>
      <c r="B654" s="35">
        <v>43758.281886574077</v>
      </c>
      <c r="C654" s="35">
        <v>43758.752210648148</v>
      </c>
      <c r="D654" s="24">
        <f>IF(AND(Chamados[[#This Row],[Abertura]]&gt;0, Chamados[[#This Row],[Fechamento]]&gt;0, Chamados[[#This Row],[Fechamento]]&gt;Chamados[[#This Row],[Abertura]]), Chamados[[#This Row],[Fechamento]]-Chamados[[#This Row],[Abertura]], "")</f>
        <v>0.47032407407095889</v>
      </c>
      <c r="E6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4" s="26" t="s">
        <v>11</v>
      </c>
      <c r="G654" s="27">
        <v>227628992</v>
      </c>
      <c r="H654" s="26" t="s">
        <v>276</v>
      </c>
      <c r="I654" s="28" t="s">
        <v>25</v>
      </c>
    </row>
    <row r="655" spans="1:9" x14ac:dyDescent="0.2">
      <c r="A655" s="23">
        <v>727</v>
      </c>
      <c r="B655" s="35">
        <v>43760.486238425925</v>
      </c>
      <c r="C655" s="35">
        <v>43761.461296296293</v>
      </c>
      <c r="D655" s="24">
        <f>IF(AND(Chamados[[#This Row],[Abertura]]&gt;0, Chamados[[#This Row],[Fechamento]]&gt;0, Chamados[[#This Row],[Fechamento]]&gt;Chamados[[#This Row],[Abertura]]), Chamados[[#This Row],[Fechamento]]-Chamados[[#This Row],[Abertura]], "")</f>
        <v>0.97505787036789116</v>
      </c>
      <c r="E6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5" s="26" t="s">
        <v>11</v>
      </c>
      <c r="G655" s="27">
        <v>124060880</v>
      </c>
      <c r="H655" s="26" t="s">
        <v>277</v>
      </c>
      <c r="I655" s="28" t="s">
        <v>213</v>
      </c>
    </row>
    <row r="656" spans="1:9" x14ac:dyDescent="0.2">
      <c r="A656" s="23">
        <v>728</v>
      </c>
      <c r="B656" s="35">
        <v>43760.6171875</v>
      </c>
      <c r="C656" s="35">
        <v>43761.077766203707</v>
      </c>
      <c r="D656" s="24">
        <f>IF(AND(Chamados[[#This Row],[Abertura]]&gt;0, Chamados[[#This Row],[Fechamento]]&gt;0, Chamados[[#This Row],[Fechamento]]&gt;Chamados[[#This Row],[Abertura]]), Chamados[[#This Row],[Fechamento]]-Chamados[[#This Row],[Abertura]], "")</f>
        <v>0.46057870370714227</v>
      </c>
      <c r="E6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6" s="26" t="s">
        <v>10</v>
      </c>
      <c r="G656" s="27">
        <v>563762690</v>
      </c>
      <c r="H656" s="26" t="s">
        <v>277</v>
      </c>
      <c r="I656" s="28" t="s">
        <v>182</v>
      </c>
    </row>
    <row r="657" spans="1:9" x14ac:dyDescent="0.2">
      <c r="A657" s="23">
        <v>729</v>
      </c>
      <c r="B657" s="35">
        <v>43761.777442129627</v>
      </c>
      <c r="C657" s="35">
        <v>43762.398993055554</v>
      </c>
      <c r="D657" s="24">
        <f>IF(AND(Chamados[[#This Row],[Abertura]]&gt;0, Chamados[[#This Row],[Fechamento]]&gt;0, Chamados[[#This Row],[Fechamento]]&gt;Chamados[[#This Row],[Abertura]]), Chamados[[#This Row],[Fechamento]]-Chamados[[#This Row],[Abertura]], "")</f>
        <v>0.62155092592729488</v>
      </c>
      <c r="E6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7" s="26" t="s">
        <v>284</v>
      </c>
      <c r="G657" s="27">
        <v>435433355</v>
      </c>
      <c r="H657" s="26" t="s">
        <v>276</v>
      </c>
      <c r="I657" s="28" t="s">
        <v>39</v>
      </c>
    </row>
    <row r="658" spans="1:9" x14ac:dyDescent="0.2">
      <c r="A658" s="23">
        <v>730</v>
      </c>
      <c r="B658" s="35">
        <v>43761.895902777775</v>
      </c>
      <c r="C658" s="35">
        <v>43763.415208333332</v>
      </c>
      <c r="D658" s="24">
        <f>IF(AND(Chamados[[#This Row],[Abertura]]&gt;0, Chamados[[#This Row],[Fechamento]]&gt;0, Chamados[[#This Row],[Fechamento]]&gt;Chamados[[#This Row],[Abertura]]), Chamados[[#This Row],[Fechamento]]-Chamados[[#This Row],[Abertura]], "")</f>
        <v>1.5193055555573665</v>
      </c>
      <c r="E6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58" s="26" t="s">
        <v>8</v>
      </c>
      <c r="G658" s="27">
        <v>391954792</v>
      </c>
      <c r="H658" s="26" t="s">
        <v>277</v>
      </c>
      <c r="I658" s="28" t="s">
        <v>122</v>
      </c>
    </row>
    <row r="659" spans="1:9" x14ac:dyDescent="0.2">
      <c r="A659" s="23">
        <v>731</v>
      </c>
      <c r="B659" s="35">
        <v>43762.875393518516</v>
      </c>
      <c r="C659" s="35">
        <v>43763.13921296296</v>
      </c>
      <c r="D659" s="24">
        <f>IF(AND(Chamados[[#This Row],[Abertura]]&gt;0, Chamados[[#This Row],[Fechamento]]&gt;0, Chamados[[#This Row],[Fechamento]]&gt;Chamados[[#This Row],[Abertura]]), Chamados[[#This Row],[Fechamento]]-Chamados[[#This Row],[Abertura]], "")</f>
        <v>0.26381944444437977</v>
      </c>
      <c r="E6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59" s="26" t="s">
        <v>10</v>
      </c>
      <c r="G659" s="27">
        <v>676961072</v>
      </c>
      <c r="H659" s="26" t="s">
        <v>276</v>
      </c>
      <c r="I659" s="28" t="s">
        <v>128</v>
      </c>
    </row>
    <row r="660" spans="1:9" x14ac:dyDescent="0.2">
      <c r="A660" s="23">
        <v>732</v>
      </c>
      <c r="B660" s="35">
        <v>43764.339826388888</v>
      </c>
      <c r="C660" s="35">
        <v>43764.896111111113</v>
      </c>
      <c r="D660" s="24">
        <f>IF(AND(Chamados[[#This Row],[Abertura]]&gt;0, Chamados[[#This Row],[Fechamento]]&gt;0, Chamados[[#This Row],[Fechamento]]&gt;Chamados[[#This Row],[Abertura]]), Chamados[[#This Row],[Fechamento]]-Chamados[[#This Row],[Abertura]], "")</f>
        <v>0.55628472222451819</v>
      </c>
      <c r="E6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0" s="26" t="s">
        <v>9</v>
      </c>
      <c r="G660" s="27">
        <v>965743333</v>
      </c>
      <c r="H660" s="26" t="s">
        <v>276</v>
      </c>
      <c r="I660" s="28" t="s">
        <v>195</v>
      </c>
    </row>
    <row r="661" spans="1:9" x14ac:dyDescent="0.2">
      <c r="A661" s="23">
        <v>733</v>
      </c>
      <c r="B661" s="35">
        <v>43766.235243055555</v>
      </c>
      <c r="C661" s="35">
        <v>43766.784745370373</v>
      </c>
      <c r="D661" s="24">
        <f>IF(AND(Chamados[[#This Row],[Abertura]]&gt;0, Chamados[[#This Row],[Fechamento]]&gt;0, Chamados[[#This Row],[Fechamento]]&gt;Chamados[[#This Row],[Abertura]]), Chamados[[#This Row],[Fechamento]]-Chamados[[#This Row],[Abertura]], "")</f>
        <v>0.54950231481780065</v>
      </c>
      <c r="E6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1" s="26" t="s">
        <v>8</v>
      </c>
      <c r="G661" s="27">
        <v>388250978</v>
      </c>
      <c r="H661" s="26" t="s">
        <v>277</v>
      </c>
      <c r="I661" s="28" t="s">
        <v>143</v>
      </c>
    </row>
    <row r="662" spans="1:9" x14ac:dyDescent="0.2">
      <c r="A662" s="23">
        <v>735</v>
      </c>
      <c r="B662" s="35">
        <v>43768.946851851855</v>
      </c>
      <c r="C662" s="35">
        <v>43769.145208333335</v>
      </c>
      <c r="D662" s="24">
        <f>IF(AND(Chamados[[#This Row],[Abertura]]&gt;0, Chamados[[#This Row],[Fechamento]]&gt;0, Chamados[[#This Row],[Fechamento]]&gt;Chamados[[#This Row],[Abertura]]), Chamados[[#This Row],[Fechamento]]-Chamados[[#This Row],[Abertura]], "")</f>
        <v>0.19835648148000473</v>
      </c>
      <c r="E6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2" s="26" t="s">
        <v>11</v>
      </c>
      <c r="G662" s="27">
        <v>700607445</v>
      </c>
      <c r="H662" s="26" t="s">
        <v>277</v>
      </c>
      <c r="I662" s="28" t="s">
        <v>236</v>
      </c>
    </row>
    <row r="663" spans="1:9" x14ac:dyDescent="0.2">
      <c r="A663" s="23">
        <v>737</v>
      </c>
      <c r="B663" s="35">
        <v>43769.937685185185</v>
      </c>
      <c r="C663" s="35">
        <v>43770.567986111113</v>
      </c>
      <c r="D663" s="24">
        <f>IF(AND(Chamados[[#This Row],[Abertura]]&gt;0, Chamados[[#This Row],[Fechamento]]&gt;0, Chamados[[#This Row],[Fechamento]]&gt;Chamados[[#This Row],[Abertura]]), Chamados[[#This Row],[Fechamento]]-Chamados[[#This Row],[Abertura]], "")</f>
        <v>0.630300925928168</v>
      </c>
      <c r="E6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3" s="26" t="s">
        <v>20</v>
      </c>
      <c r="G663" s="27">
        <v>328680496</v>
      </c>
      <c r="H663" s="26" t="s">
        <v>278</v>
      </c>
      <c r="I663" s="28" t="s">
        <v>152</v>
      </c>
    </row>
    <row r="664" spans="1:9" x14ac:dyDescent="0.2">
      <c r="A664" s="23">
        <v>738</v>
      </c>
      <c r="B664" s="35">
        <v>43770.275706018518</v>
      </c>
      <c r="C664" s="35">
        <v>43770.25</v>
      </c>
      <c r="D664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6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664" s="26" t="s">
        <v>12</v>
      </c>
      <c r="G664" s="27">
        <v>297891474</v>
      </c>
      <c r="H664" s="26" t="s">
        <v>276</v>
      </c>
      <c r="I664" s="28" t="s">
        <v>260</v>
      </c>
    </row>
    <row r="665" spans="1:9" x14ac:dyDescent="0.2">
      <c r="A665" s="23">
        <v>739</v>
      </c>
      <c r="B665" s="35">
        <v>43770.995740740742</v>
      </c>
      <c r="C665" s="35">
        <v>43770.958333333336</v>
      </c>
      <c r="D665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6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665" s="26" t="s">
        <v>18</v>
      </c>
      <c r="G665" s="27">
        <v>706644904</v>
      </c>
      <c r="H665" s="26" t="s">
        <v>277</v>
      </c>
      <c r="I665" s="28" t="s">
        <v>138</v>
      </c>
    </row>
    <row r="666" spans="1:9" x14ac:dyDescent="0.2">
      <c r="A666" s="23">
        <v>740</v>
      </c>
      <c r="B666" s="35">
        <v>43771.079780092594</v>
      </c>
      <c r="C666" s="35">
        <v>43771.14738425926</v>
      </c>
      <c r="D666" s="24">
        <f>IF(AND(Chamados[[#This Row],[Abertura]]&gt;0, Chamados[[#This Row],[Fechamento]]&gt;0, Chamados[[#This Row],[Fechamento]]&gt;Chamados[[#This Row],[Abertura]]), Chamados[[#This Row],[Fechamento]]-Chamados[[#This Row],[Abertura]], "")</f>
        <v>6.7604166666569654E-2</v>
      </c>
      <c r="E6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6" s="26" t="s">
        <v>269</v>
      </c>
      <c r="G666" s="27">
        <v>491693457</v>
      </c>
      <c r="H666" s="26" t="s">
        <v>270</v>
      </c>
      <c r="I666" s="28" t="s">
        <v>84</v>
      </c>
    </row>
    <row r="667" spans="1:9" x14ac:dyDescent="0.2">
      <c r="A667" s="23">
        <v>741</v>
      </c>
      <c r="B667" s="35">
        <v>43771.403969907406</v>
      </c>
      <c r="C667" s="35">
        <v>43772.754652777781</v>
      </c>
      <c r="D667" s="24">
        <f>IF(AND(Chamados[[#This Row],[Abertura]]&gt;0, Chamados[[#This Row],[Fechamento]]&gt;0, Chamados[[#This Row],[Fechamento]]&gt;Chamados[[#This Row],[Abertura]]), Chamados[[#This Row],[Fechamento]]-Chamados[[#This Row],[Abertura]], "")</f>
        <v>1.3506828703757492</v>
      </c>
      <c r="E6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67" s="26" t="s">
        <v>285</v>
      </c>
      <c r="G667" s="27">
        <v>441445673</v>
      </c>
      <c r="H667" s="26" t="s">
        <v>277</v>
      </c>
      <c r="I667" s="28" t="s">
        <v>90</v>
      </c>
    </row>
    <row r="668" spans="1:9" x14ac:dyDescent="0.2">
      <c r="A668" s="23">
        <v>742</v>
      </c>
      <c r="B668" s="35">
        <v>43771.57775462963</v>
      </c>
      <c r="C668" s="35">
        <v>43772.045972222222</v>
      </c>
      <c r="D668" s="24">
        <f>IF(AND(Chamados[[#This Row],[Abertura]]&gt;0, Chamados[[#This Row],[Fechamento]]&gt;0, Chamados[[#This Row],[Fechamento]]&gt;Chamados[[#This Row],[Abertura]]), Chamados[[#This Row],[Fechamento]]-Chamados[[#This Row],[Abertura]], "")</f>
        <v>0.46821759259182727</v>
      </c>
      <c r="E6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8" s="26" t="s">
        <v>8</v>
      </c>
      <c r="G668" s="27">
        <v>724010090</v>
      </c>
      <c r="H668" s="26" t="s">
        <v>276</v>
      </c>
      <c r="I668" s="28" t="s">
        <v>165</v>
      </c>
    </row>
    <row r="669" spans="1:9" x14ac:dyDescent="0.2">
      <c r="A669" s="23">
        <v>743</v>
      </c>
      <c r="B669" s="35">
        <v>43771.903634259259</v>
      </c>
      <c r="C669" s="35">
        <v>43772.536064814813</v>
      </c>
      <c r="D669" s="24">
        <f>IF(AND(Chamados[[#This Row],[Abertura]]&gt;0, Chamados[[#This Row],[Fechamento]]&gt;0, Chamados[[#This Row],[Fechamento]]&gt;Chamados[[#This Row],[Abertura]]), Chamados[[#This Row],[Fechamento]]-Chamados[[#This Row],[Abertura]], "")</f>
        <v>0.63243055555358296</v>
      </c>
      <c r="E6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69" s="26" t="s">
        <v>284</v>
      </c>
      <c r="G669" s="27">
        <v>600196048</v>
      </c>
      <c r="H669" s="26" t="s">
        <v>276</v>
      </c>
      <c r="I669" s="28" t="s">
        <v>186</v>
      </c>
    </row>
    <row r="670" spans="1:9" x14ac:dyDescent="0.2">
      <c r="A670" s="23">
        <v>744</v>
      </c>
      <c r="B670" s="35">
        <v>43773.464143518519</v>
      </c>
      <c r="C670" s="35">
        <v>43774.42796296296</v>
      </c>
      <c r="D670" s="24">
        <f>IF(AND(Chamados[[#This Row],[Abertura]]&gt;0, Chamados[[#This Row],[Fechamento]]&gt;0, Chamados[[#This Row],[Fechamento]]&gt;Chamados[[#This Row],[Abertura]]), Chamados[[#This Row],[Fechamento]]-Chamados[[#This Row],[Abertura]], "")</f>
        <v>0.96381944444146939</v>
      </c>
      <c r="E6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0" s="26" t="s">
        <v>12</v>
      </c>
      <c r="G670" s="27">
        <v>766897781</v>
      </c>
      <c r="H670" s="26" t="s">
        <v>270</v>
      </c>
      <c r="I670" s="28" t="s">
        <v>264</v>
      </c>
    </row>
    <row r="671" spans="1:9" x14ac:dyDescent="0.2">
      <c r="A671" s="23">
        <v>745</v>
      </c>
      <c r="B671" s="35">
        <v>43773.815162037034</v>
      </c>
      <c r="C671" s="35">
        <v>43774.153865740744</v>
      </c>
      <c r="D671" s="24">
        <f>IF(AND(Chamados[[#This Row],[Abertura]]&gt;0, Chamados[[#This Row],[Fechamento]]&gt;0, Chamados[[#This Row],[Fechamento]]&gt;Chamados[[#This Row],[Abertura]]), Chamados[[#This Row],[Fechamento]]-Chamados[[#This Row],[Abertura]], "")</f>
        <v>0.33870370371005265</v>
      </c>
      <c r="E6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1" s="26" t="s">
        <v>9</v>
      </c>
      <c r="G671" s="27">
        <v>476231365</v>
      </c>
      <c r="H671" s="26" t="s">
        <v>276</v>
      </c>
      <c r="I671" s="28" t="s">
        <v>96</v>
      </c>
    </row>
    <row r="672" spans="1:9" x14ac:dyDescent="0.2">
      <c r="A672" s="23">
        <v>746</v>
      </c>
      <c r="B672" s="35">
        <v>43774.52416666667</v>
      </c>
      <c r="C672" s="35">
        <v>43774.622094907405</v>
      </c>
      <c r="D672" s="24">
        <f>IF(AND(Chamados[[#This Row],[Abertura]]&gt;0, Chamados[[#This Row],[Fechamento]]&gt;0, Chamados[[#This Row],[Fechamento]]&gt;Chamados[[#This Row],[Abertura]]), Chamados[[#This Row],[Fechamento]]-Chamados[[#This Row],[Abertura]], "")</f>
        <v>9.7928240735200234E-2</v>
      </c>
      <c r="E6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2" s="26" t="s">
        <v>14</v>
      </c>
      <c r="G672" s="27">
        <v>799915240</v>
      </c>
      <c r="H672" s="26" t="s">
        <v>277</v>
      </c>
      <c r="I672" s="28" t="s">
        <v>27</v>
      </c>
    </row>
    <row r="673" spans="1:9" x14ac:dyDescent="0.2">
      <c r="A673" s="23">
        <v>747</v>
      </c>
      <c r="B673" s="35">
        <v>43776.840937499997</v>
      </c>
      <c r="C673" s="35">
        <v>43777.518240740741</v>
      </c>
      <c r="D673" s="24">
        <f>IF(AND(Chamados[[#This Row],[Abertura]]&gt;0, Chamados[[#This Row],[Fechamento]]&gt;0, Chamados[[#This Row],[Fechamento]]&gt;Chamados[[#This Row],[Abertura]]), Chamados[[#This Row],[Fechamento]]-Chamados[[#This Row],[Abertura]], "")</f>
        <v>0.67730324074364034</v>
      </c>
      <c r="E6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3" s="26" t="s">
        <v>21</v>
      </c>
      <c r="G673" s="27">
        <v>366732240</v>
      </c>
      <c r="H673" s="26" t="s">
        <v>276</v>
      </c>
      <c r="I673" s="28" t="s">
        <v>78</v>
      </c>
    </row>
    <row r="674" spans="1:9" x14ac:dyDescent="0.2">
      <c r="A674" s="23">
        <v>748</v>
      </c>
      <c r="B674" s="35">
        <v>43776.916238425925</v>
      </c>
      <c r="C674" s="35">
        <v>43778.434421296297</v>
      </c>
      <c r="D674" s="24">
        <f>IF(AND(Chamados[[#This Row],[Abertura]]&gt;0, Chamados[[#This Row],[Fechamento]]&gt;0, Chamados[[#This Row],[Fechamento]]&gt;Chamados[[#This Row],[Abertura]]), Chamados[[#This Row],[Fechamento]]-Chamados[[#This Row],[Abertura]], "")</f>
        <v>1.5181828703716747</v>
      </c>
      <c r="E6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74" s="26" t="s">
        <v>15</v>
      </c>
      <c r="G674" s="27">
        <v>565626961</v>
      </c>
      <c r="H674" s="26" t="s">
        <v>270</v>
      </c>
      <c r="I674" s="28" t="s">
        <v>111</v>
      </c>
    </row>
    <row r="675" spans="1:9" x14ac:dyDescent="0.2">
      <c r="A675" s="23">
        <v>749</v>
      </c>
      <c r="B675" s="35">
        <v>43777.395057870373</v>
      </c>
      <c r="C675" s="35">
        <v>43778.24082175926</v>
      </c>
      <c r="D675" s="24">
        <f>IF(AND(Chamados[[#This Row],[Abertura]]&gt;0, Chamados[[#This Row],[Fechamento]]&gt;0, Chamados[[#This Row],[Fechamento]]&gt;Chamados[[#This Row],[Abertura]]), Chamados[[#This Row],[Fechamento]]-Chamados[[#This Row],[Abertura]], "")</f>
        <v>0.84576388888672227</v>
      </c>
      <c r="E6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5" s="26" t="s">
        <v>13</v>
      </c>
      <c r="G675" s="27">
        <v>238447154</v>
      </c>
      <c r="H675" s="26" t="s">
        <v>276</v>
      </c>
      <c r="I675" s="28" t="s">
        <v>72</v>
      </c>
    </row>
    <row r="676" spans="1:9" x14ac:dyDescent="0.2">
      <c r="A676" s="23">
        <v>750</v>
      </c>
      <c r="B676" s="35">
        <v>43777.505243055559</v>
      </c>
      <c r="C676" s="35">
        <v>43777.725532407407</v>
      </c>
      <c r="D676" s="24">
        <f>IF(AND(Chamados[[#This Row],[Abertura]]&gt;0, Chamados[[#This Row],[Fechamento]]&gt;0, Chamados[[#This Row],[Fechamento]]&gt;Chamados[[#This Row],[Abertura]]), Chamados[[#This Row],[Fechamento]]-Chamados[[#This Row],[Abertura]], "")</f>
        <v>0.22028935184789589</v>
      </c>
      <c r="E6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6" s="26" t="s">
        <v>13</v>
      </c>
      <c r="G676" s="27">
        <v>383796</v>
      </c>
      <c r="H676" s="26" t="s">
        <v>270</v>
      </c>
      <c r="I676" s="28" t="s">
        <v>57</v>
      </c>
    </row>
    <row r="677" spans="1:9" x14ac:dyDescent="0.2">
      <c r="A677" s="23">
        <v>751</v>
      </c>
      <c r="B677" s="35">
        <v>43777.966307870367</v>
      </c>
      <c r="C677" s="35">
        <v>43778.062847222223</v>
      </c>
      <c r="D677" s="24">
        <f>IF(AND(Chamados[[#This Row],[Abertura]]&gt;0, Chamados[[#This Row],[Fechamento]]&gt;0, Chamados[[#This Row],[Fechamento]]&gt;Chamados[[#This Row],[Abertura]]), Chamados[[#This Row],[Fechamento]]-Chamados[[#This Row],[Abertura]], "")</f>
        <v>9.6539351856335998E-2</v>
      </c>
      <c r="E6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7" s="26" t="s">
        <v>17</v>
      </c>
      <c r="G677" s="27">
        <v>837675619</v>
      </c>
      <c r="H677" s="26" t="s">
        <v>270</v>
      </c>
      <c r="I677" s="28" t="s">
        <v>78</v>
      </c>
    </row>
    <row r="678" spans="1:9" x14ac:dyDescent="0.2">
      <c r="A678" s="23">
        <v>753</v>
      </c>
      <c r="B678" s="35">
        <v>43778.152881944443</v>
      </c>
      <c r="C678" s="35">
        <v>43778.330057870371</v>
      </c>
      <c r="D678" s="24">
        <f>IF(AND(Chamados[[#This Row],[Abertura]]&gt;0, Chamados[[#This Row],[Fechamento]]&gt;0, Chamados[[#This Row],[Fechamento]]&gt;Chamados[[#This Row],[Abertura]]), Chamados[[#This Row],[Fechamento]]-Chamados[[#This Row],[Abertura]], "")</f>
        <v>0.177175925928168</v>
      </c>
      <c r="E6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8" s="26" t="s">
        <v>8</v>
      </c>
      <c r="G678" s="27">
        <v>6416276</v>
      </c>
      <c r="H678" s="26" t="s">
        <v>276</v>
      </c>
      <c r="I678" s="28" t="s">
        <v>101</v>
      </c>
    </row>
    <row r="679" spans="1:9" x14ac:dyDescent="0.2">
      <c r="A679" s="23">
        <v>754</v>
      </c>
      <c r="B679" s="35">
        <v>43778.209791666668</v>
      </c>
      <c r="C679" s="35">
        <v>43778.952638888892</v>
      </c>
      <c r="D679" s="24">
        <f>IF(AND(Chamados[[#This Row],[Abertura]]&gt;0, Chamados[[#This Row],[Fechamento]]&gt;0, Chamados[[#This Row],[Fechamento]]&gt;Chamados[[#This Row],[Abertura]]), Chamados[[#This Row],[Fechamento]]-Chamados[[#This Row],[Abertura]], "")</f>
        <v>0.74284722222364508</v>
      </c>
      <c r="E6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79" s="26" t="s">
        <v>18</v>
      </c>
      <c r="G679" s="27">
        <v>221693631</v>
      </c>
      <c r="H679" s="26" t="s">
        <v>276</v>
      </c>
      <c r="I679" s="28" t="s">
        <v>48</v>
      </c>
    </row>
    <row r="680" spans="1:9" x14ac:dyDescent="0.2">
      <c r="A680" s="23">
        <v>755</v>
      </c>
      <c r="B680" s="35">
        <v>43779.109664351854</v>
      </c>
      <c r="C680" s="35">
        <v>43779.700949074075</v>
      </c>
      <c r="D680" s="24">
        <f>IF(AND(Chamados[[#This Row],[Abertura]]&gt;0, Chamados[[#This Row],[Fechamento]]&gt;0, Chamados[[#This Row],[Fechamento]]&gt;Chamados[[#This Row],[Abertura]]), Chamados[[#This Row],[Fechamento]]-Chamados[[#This Row],[Abertura]], "")</f>
        <v>0.59128472222073469</v>
      </c>
      <c r="E6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0" s="26" t="s">
        <v>285</v>
      </c>
      <c r="G680" s="27">
        <v>342841672</v>
      </c>
      <c r="H680" s="26" t="s">
        <v>276</v>
      </c>
      <c r="I680" s="28" t="s">
        <v>196</v>
      </c>
    </row>
    <row r="681" spans="1:9" x14ac:dyDescent="0.2">
      <c r="A681" s="23">
        <v>756</v>
      </c>
      <c r="B681" s="35">
        <v>43779.793969907405</v>
      </c>
      <c r="C681" s="35">
        <v>43780.434745370374</v>
      </c>
      <c r="D681" s="24">
        <f>IF(AND(Chamados[[#This Row],[Abertura]]&gt;0, Chamados[[#This Row],[Fechamento]]&gt;0, Chamados[[#This Row],[Fechamento]]&gt;Chamados[[#This Row],[Abertura]]), Chamados[[#This Row],[Fechamento]]-Chamados[[#This Row],[Abertura]], "")</f>
        <v>0.64077546296903165</v>
      </c>
      <c r="E6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1" s="26" t="s">
        <v>285</v>
      </c>
      <c r="G681" s="27">
        <v>930477344</v>
      </c>
      <c r="H681" s="26" t="s">
        <v>276</v>
      </c>
      <c r="I681" s="28" t="s">
        <v>118</v>
      </c>
    </row>
    <row r="682" spans="1:9" x14ac:dyDescent="0.2">
      <c r="A682" s="23">
        <v>757</v>
      </c>
      <c r="B682" s="35">
        <v>43781.02752314815</v>
      </c>
      <c r="C682" s="35">
        <v>43781.417824074073</v>
      </c>
      <c r="D682" s="24">
        <f>IF(AND(Chamados[[#This Row],[Abertura]]&gt;0, Chamados[[#This Row],[Fechamento]]&gt;0, Chamados[[#This Row],[Fechamento]]&gt;Chamados[[#This Row],[Abertura]]), Chamados[[#This Row],[Fechamento]]-Chamados[[#This Row],[Abertura]], "")</f>
        <v>0.39030092592292931</v>
      </c>
      <c r="E6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2" s="26" t="s">
        <v>285</v>
      </c>
      <c r="G682" s="27">
        <v>790489032</v>
      </c>
      <c r="H682" s="26" t="s">
        <v>277</v>
      </c>
      <c r="I682" s="28" t="s">
        <v>29</v>
      </c>
    </row>
    <row r="683" spans="1:9" x14ac:dyDescent="0.2">
      <c r="A683" s="23">
        <v>758</v>
      </c>
      <c r="B683" s="35">
        <v>43781.106886574074</v>
      </c>
      <c r="C683" s="35">
        <v>43781.158043981479</v>
      </c>
      <c r="D683" s="24">
        <f>IF(AND(Chamados[[#This Row],[Abertura]]&gt;0, Chamados[[#This Row],[Fechamento]]&gt;0, Chamados[[#This Row],[Fechamento]]&gt;Chamados[[#This Row],[Abertura]]), Chamados[[#This Row],[Fechamento]]-Chamados[[#This Row],[Abertura]], "")</f>
        <v>5.1157407404389232E-2</v>
      </c>
      <c r="E6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3" s="26" t="s">
        <v>284</v>
      </c>
      <c r="G683" s="27">
        <v>153638049</v>
      </c>
      <c r="H683" s="26" t="s">
        <v>276</v>
      </c>
      <c r="I683" s="28" t="s">
        <v>76</v>
      </c>
    </row>
    <row r="684" spans="1:9" x14ac:dyDescent="0.2">
      <c r="A684" s="23">
        <v>759</v>
      </c>
      <c r="B684" s="35">
        <v>43781.532500000001</v>
      </c>
      <c r="C684" s="35">
        <v>43782.278692129628</v>
      </c>
      <c r="D684" s="24">
        <f>IF(AND(Chamados[[#This Row],[Abertura]]&gt;0, Chamados[[#This Row],[Fechamento]]&gt;0, Chamados[[#This Row],[Fechamento]]&gt;Chamados[[#This Row],[Abertura]]), Chamados[[#This Row],[Fechamento]]-Chamados[[#This Row],[Abertura]], "")</f>
        <v>0.74619212962716119</v>
      </c>
      <c r="E6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4" s="26" t="s">
        <v>10</v>
      </c>
      <c r="G684" s="27">
        <v>309485289</v>
      </c>
      <c r="H684" s="26" t="s">
        <v>276</v>
      </c>
      <c r="I684" s="28" t="s">
        <v>196</v>
      </c>
    </row>
    <row r="685" spans="1:9" x14ac:dyDescent="0.2">
      <c r="A685" s="23">
        <v>760</v>
      </c>
      <c r="B685" s="35">
        <v>43782.967951388891</v>
      </c>
      <c r="C685" s="35">
        <v>43783.075752314813</v>
      </c>
      <c r="D685" s="24">
        <f>IF(AND(Chamados[[#This Row],[Abertura]]&gt;0, Chamados[[#This Row],[Fechamento]]&gt;0, Chamados[[#This Row],[Fechamento]]&gt;Chamados[[#This Row],[Abertura]]), Chamados[[#This Row],[Fechamento]]-Chamados[[#This Row],[Abertura]], "")</f>
        <v>0.10780092592176516</v>
      </c>
      <c r="E6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5" s="26" t="s">
        <v>9</v>
      </c>
      <c r="G685" s="27">
        <v>523968844</v>
      </c>
      <c r="H685" s="26" t="s">
        <v>276</v>
      </c>
      <c r="I685" s="28" t="s">
        <v>96</v>
      </c>
    </row>
    <row r="686" spans="1:9" x14ac:dyDescent="0.2">
      <c r="A686" s="23">
        <v>761</v>
      </c>
      <c r="B686" s="35">
        <v>43783.25509259259</v>
      </c>
      <c r="C686" s="35">
        <v>43783.421273148146</v>
      </c>
      <c r="D686" s="24">
        <f>IF(AND(Chamados[[#This Row],[Abertura]]&gt;0, Chamados[[#This Row],[Fechamento]]&gt;0, Chamados[[#This Row],[Fechamento]]&gt;Chamados[[#This Row],[Abertura]]), Chamados[[#This Row],[Fechamento]]-Chamados[[#This Row],[Abertura]], "")</f>
        <v>0.16618055555591127</v>
      </c>
      <c r="E6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6" s="26" t="s">
        <v>284</v>
      </c>
      <c r="G686" s="27">
        <v>543943308</v>
      </c>
      <c r="H686" s="26" t="s">
        <v>276</v>
      </c>
      <c r="I686" s="28" t="s">
        <v>60</v>
      </c>
    </row>
    <row r="687" spans="1:9" x14ac:dyDescent="0.2">
      <c r="A687" s="23">
        <v>762</v>
      </c>
      <c r="B687" s="35">
        <v>43783.795104166667</v>
      </c>
      <c r="C687" s="35">
        <v>43785.292233796295</v>
      </c>
      <c r="D687" s="24">
        <f>IF(AND(Chamados[[#This Row],[Abertura]]&gt;0, Chamados[[#This Row],[Fechamento]]&gt;0, Chamados[[#This Row],[Fechamento]]&gt;Chamados[[#This Row],[Abertura]]), Chamados[[#This Row],[Fechamento]]-Chamados[[#This Row],[Abertura]], "")</f>
        <v>1.4971296296280343</v>
      </c>
      <c r="E6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87" s="26" t="s">
        <v>18</v>
      </c>
      <c r="G687" s="27">
        <v>186250780</v>
      </c>
      <c r="H687" s="26" t="s">
        <v>270</v>
      </c>
      <c r="I687" s="28" t="s">
        <v>142</v>
      </c>
    </row>
    <row r="688" spans="1:9" x14ac:dyDescent="0.2">
      <c r="A688" s="23">
        <v>763</v>
      </c>
      <c r="B688" s="35">
        <v>43785.912280092591</v>
      </c>
      <c r="C688" s="35">
        <v>43786.884456018517</v>
      </c>
      <c r="D688" s="24">
        <f>IF(AND(Chamados[[#This Row],[Abertura]]&gt;0, Chamados[[#This Row],[Fechamento]]&gt;0, Chamados[[#This Row],[Fechamento]]&gt;Chamados[[#This Row],[Abertura]]), Chamados[[#This Row],[Fechamento]]-Chamados[[#This Row],[Abertura]], "")</f>
        <v>0.97217592592642177</v>
      </c>
      <c r="E6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8" s="26" t="s">
        <v>13</v>
      </c>
      <c r="G688" s="27">
        <v>588489489</v>
      </c>
      <c r="H688" s="26" t="s">
        <v>276</v>
      </c>
      <c r="I688" s="28" t="s">
        <v>31</v>
      </c>
    </row>
    <row r="689" spans="1:9" x14ac:dyDescent="0.2">
      <c r="A689" s="23">
        <v>764</v>
      </c>
      <c r="B689" s="35">
        <v>43786.092604166668</v>
      </c>
      <c r="C689" s="35">
        <v>43786.593194444446</v>
      </c>
      <c r="D689" s="24">
        <f>IF(AND(Chamados[[#This Row],[Abertura]]&gt;0, Chamados[[#This Row],[Fechamento]]&gt;0, Chamados[[#This Row],[Fechamento]]&gt;Chamados[[#This Row],[Abertura]]), Chamados[[#This Row],[Fechamento]]-Chamados[[#This Row],[Abertura]], "")</f>
        <v>0.50059027777751908</v>
      </c>
      <c r="E6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89" s="26" t="s">
        <v>284</v>
      </c>
      <c r="G689" s="27">
        <v>298482952</v>
      </c>
      <c r="H689" s="26" t="s">
        <v>276</v>
      </c>
      <c r="I689" s="28" t="s">
        <v>41</v>
      </c>
    </row>
    <row r="690" spans="1:9" x14ac:dyDescent="0.2">
      <c r="A690" s="23">
        <v>766</v>
      </c>
      <c r="B690" s="35">
        <v>43787.75744212963</v>
      </c>
      <c r="C690" s="35">
        <v>43788.377754629626</v>
      </c>
      <c r="D690" s="24">
        <f>IF(AND(Chamados[[#This Row],[Abertura]]&gt;0, Chamados[[#This Row],[Fechamento]]&gt;0, Chamados[[#This Row],[Fechamento]]&gt;Chamados[[#This Row],[Abertura]]), Chamados[[#This Row],[Fechamento]]-Chamados[[#This Row],[Abertura]], "")</f>
        <v>0.62031249999563443</v>
      </c>
      <c r="E6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0" s="26" t="s">
        <v>16</v>
      </c>
      <c r="G690" s="27">
        <v>580542762</v>
      </c>
      <c r="H690" s="26" t="s">
        <v>277</v>
      </c>
      <c r="I690" s="28" t="s">
        <v>266</v>
      </c>
    </row>
    <row r="691" spans="1:9" x14ac:dyDescent="0.2">
      <c r="A691" s="23">
        <v>767</v>
      </c>
      <c r="B691" s="35">
        <v>43787.855486111112</v>
      </c>
      <c r="C691" s="35">
        <v>43787.870046296295</v>
      </c>
      <c r="D691" s="24">
        <f>IF(AND(Chamados[[#This Row],[Abertura]]&gt;0, Chamados[[#This Row],[Fechamento]]&gt;0, Chamados[[#This Row],[Fechamento]]&gt;Chamados[[#This Row],[Abertura]]), Chamados[[#This Row],[Fechamento]]-Chamados[[#This Row],[Abertura]], "")</f>
        <v>1.4560185183654539E-2</v>
      </c>
      <c r="E6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1" s="26" t="s">
        <v>15</v>
      </c>
      <c r="G691" s="27">
        <v>843534835</v>
      </c>
      <c r="H691" s="26" t="s">
        <v>276</v>
      </c>
      <c r="I691" s="28" t="s">
        <v>209</v>
      </c>
    </row>
    <row r="692" spans="1:9" x14ac:dyDescent="0.2">
      <c r="A692" s="23">
        <v>768</v>
      </c>
      <c r="B692" s="35">
        <v>43787.909872685188</v>
      </c>
      <c r="C692" s="35">
        <v>43788.260659722226</v>
      </c>
      <c r="D692" s="24">
        <f>IF(AND(Chamados[[#This Row],[Abertura]]&gt;0, Chamados[[#This Row],[Fechamento]]&gt;0, Chamados[[#This Row],[Fechamento]]&gt;Chamados[[#This Row],[Abertura]]), Chamados[[#This Row],[Fechamento]]-Chamados[[#This Row],[Abertura]], "")</f>
        <v>0.35078703703766223</v>
      </c>
      <c r="E6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2" s="26" t="s">
        <v>17</v>
      </c>
      <c r="G692" s="27">
        <v>221431509</v>
      </c>
      <c r="H692" s="26" t="s">
        <v>276</v>
      </c>
      <c r="I692" s="28" t="s">
        <v>202</v>
      </c>
    </row>
    <row r="693" spans="1:9" x14ac:dyDescent="0.2">
      <c r="A693" s="23">
        <v>769</v>
      </c>
      <c r="B693" s="35">
        <v>43788.235543981478</v>
      </c>
      <c r="C693" s="35">
        <v>43790.033819444441</v>
      </c>
      <c r="D693" s="24">
        <f>IF(AND(Chamados[[#This Row],[Abertura]]&gt;0, Chamados[[#This Row],[Fechamento]]&gt;0, Chamados[[#This Row],[Fechamento]]&gt;Chamados[[#This Row],[Abertura]]), Chamados[[#This Row],[Fechamento]]-Chamados[[#This Row],[Abertura]], "")</f>
        <v>1.7982754629629198</v>
      </c>
      <c r="E6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93" s="26" t="s">
        <v>269</v>
      </c>
      <c r="G693" s="27">
        <v>22527901</v>
      </c>
      <c r="H693" s="26" t="s">
        <v>277</v>
      </c>
      <c r="I693" s="28" t="s">
        <v>138</v>
      </c>
    </row>
    <row r="694" spans="1:9" x14ac:dyDescent="0.2">
      <c r="A694" s="23">
        <v>770</v>
      </c>
      <c r="B694" s="35">
        <v>43789.327557870369</v>
      </c>
      <c r="C694" s="35">
        <v>43789.291666666664</v>
      </c>
      <c r="D694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6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694" s="26" t="s">
        <v>11</v>
      </c>
      <c r="G694" s="27">
        <v>385195980</v>
      </c>
      <c r="H694" s="26" t="s">
        <v>276</v>
      </c>
      <c r="I694" s="28" t="s">
        <v>204</v>
      </c>
    </row>
    <row r="695" spans="1:9" x14ac:dyDescent="0.2">
      <c r="A695" s="23">
        <v>771</v>
      </c>
      <c r="B695" s="35">
        <v>43789.388032407405</v>
      </c>
      <c r="C695" s="35">
        <v>43790.321747685186</v>
      </c>
      <c r="D695" s="24">
        <f>IF(AND(Chamados[[#This Row],[Abertura]]&gt;0, Chamados[[#This Row],[Fechamento]]&gt;0, Chamados[[#This Row],[Fechamento]]&gt;Chamados[[#This Row],[Abertura]]), Chamados[[#This Row],[Fechamento]]-Chamados[[#This Row],[Abertura]], "")</f>
        <v>0.9337152777807205</v>
      </c>
      <c r="E6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5" s="26" t="s">
        <v>12</v>
      </c>
      <c r="G695" s="27">
        <v>317710965</v>
      </c>
      <c r="H695" s="26" t="s">
        <v>276</v>
      </c>
      <c r="I695" s="28" t="s">
        <v>235</v>
      </c>
    </row>
    <row r="696" spans="1:9" x14ac:dyDescent="0.2">
      <c r="A696" s="23">
        <v>772</v>
      </c>
      <c r="B696" s="35">
        <v>43789.760729166665</v>
      </c>
      <c r="C696" s="35">
        <v>43790.770370370374</v>
      </c>
      <c r="D696" s="24">
        <f>IF(AND(Chamados[[#This Row],[Abertura]]&gt;0, Chamados[[#This Row],[Fechamento]]&gt;0, Chamados[[#This Row],[Fechamento]]&gt;Chamados[[#This Row],[Abertura]]), Chamados[[#This Row],[Fechamento]]-Chamados[[#This Row],[Abertura]], "")</f>
        <v>1.0096412037091795</v>
      </c>
      <c r="E6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96" s="26" t="s">
        <v>11</v>
      </c>
      <c r="G696" s="27">
        <v>335031955</v>
      </c>
      <c r="H696" s="26" t="s">
        <v>277</v>
      </c>
      <c r="I696" s="28" t="s">
        <v>200</v>
      </c>
    </row>
    <row r="697" spans="1:9" x14ac:dyDescent="0.2">
      <c r="A697" s="23">
        <v>773</v>
      </c>
      <c r="B697" s="35">
        <v>43790.737905092596</v>
      </c>
      <c r="C697" s="35">
        <v>43791.682245370372</v>
      </c>
      <c r="D697" s="24">
        <f>IF(AND(Chamados[[#This Row],[Abertura]]&gt;0, Chamados[[#This Row],[Fechamento]]&gt;0, Chamados[[#This Row],[Fechamento]]&gt;Chamados[[#This Row],[Abertura]]), Chamados[[#This Row],[Fechamento]]-Chamados[[#This Row],[Abertura]], "")</f>
        <v>0.94434027777606389</v>
      </c>
      <c r="E6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7" s="26" t="s">
        <v>18</v>
      </c>
      <c r="G697" s="27">
        <v>758371304</v>
      </c>
      <c r="H697" s="26" t="s">
        <v>270</v>
      </c>
      <c r="I697" s="28" t="s">
        <v>43</v>
      </c>
    </row>
    <row r="698" spans="1:9" x14ac:dyDescent="0.2">
      <c r="A698" s="23">
        <v>774</v>
      </c>
      <c r="B698" s="35">
        <v>43791.553981481484</v>
      </c>
      <c r="C698" s="35">
        <v>43793.181064814817</v>
      </c>
      <c r="D698" s="24">
        <f>IF(AND(Chamados[[#This Row],[Abertura]]&gt;0, Chamados[[#This Row],[Fechamento]]&gt;0, Chamados[[#This Row],[Fechamento]]&gt;Chamados[[#This Row],[Abertura]]), Chamados[[#This Row],[Fechamento]]-Chamados[[#This Row],[Abertura]], "")</f>
        <v>1.6270833333328483</v>
      </c>
      <c r="E6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698" s="26" t="s">
        <v>20</v>
      </c>
      <c r="G698" s="27">
        <v>346014735</v>
      </c>
      <c r="H698" s="26" t="s">
        <v>270</v>
      </c>
      <c r="I698" s="28" t="s">
        <v>162</v>
      </c>
    </row>
    <row r="699" spans="1:9" x14ac:dyDescent="0.2">
      <c r="A699" s="23">
        <v>775</v>
      </c>
      <c r="B699" s="35">
        <v>43791.832314814812</v>
      </c>
      <c r="C699" s="35">
        <v>43792.230138888888</v>
      </c>
      <c r="D699" s="24">
        <f>IF(AND(Chamados[[#This Row],[Abertura]]&gt;0, Chamados[[#This Row],[Fechamento]]&gt;0, Chamados[[#This Row],[Fechamento]]&gt;Chamados[[#This Row],[Abertura]]), Chamados[[#This Row],[Fechamento]]-Chamados[[#This Row],[Abertura]], "")</f>
        <v>0.39782407407619758</v>
      </c>
      <c r="E6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699" s="26" t="s">
        <v>21</v>
      </c>
      <c r="G699" s="27">
        <v>11122280</v>
      </c>
      <c r="H699" s="26" t="s">
        <v>278</v>
      </c>
      <c r="I699" s="28" t="s">
        <v>191</v>
      </c>
    </row>
    <row r="700" spans="1:9" x14ac:dyDescent="0.2">
      <c r="A700" s="23">
        <v>776</v>
      </c>
      <c r="B700" s="35">
        <v>43791.910405092596</v>
      </c>
      <c r="C700" s="35">
        <v>43792.793680555558</v>
      </c>
      <c r="D700" s="24">
        <f>IF(AND(Chamados[[#This Row],[Abertura]]&gt;0, Chamados[[#This Row],[Fechamento]]&gt;0, Chamados[[#This Row],[Fechamento]]&gt;Chamados[[#This Row],[Abertura]]), Chamados[[#This Row],[Fechamento]]-Chamados[[#This Row],[Abertura]], "")</f>
        <v>0.88327546296204673</v>
      </c>
      <c r="E7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0" s="26" t="s">
        <v>9</v>
      </c>
      <c r="G700" s="27">
        <v>344844157</v>
      </c>
      <c r="H700" s="26" t="s">
        <v>278</v>
      </c>
      <c r="I700" s="28" t="s">
        <v>252</v>
      </c>
    </row>
    <row r="701" spans="1:9" x14ac:dyDescent="0.2">
      <c r="A701" s="23">
        <v>777</v>
      </c>
      <c r="B701" s="35">
        <v>43792.940497685187</v>
      </c>
      <c r="C701" s="35">
        <v>43793.05810185185</v>
      </c>
      <c r="D701" s="24">
        <f>IF(AND(Chamados[[#This Row],[Abertura]]&gt;0, Chamados[[#This Row],[Fechamento]]&gt;0, Chamados[[#This Row],[Fechamento]]&gt;Chamados[[#This Row],[Abertura]]), Chamados[[#This Row],[Fechamento]]-Chamados[[#This Row],[Abertura]], "")</f>
        <v>0.11760416666220408</v>
      </c>
      <c r="E7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1" s="26" t="s">
        <v>15</v>
      </c>
      <c r="G701" s="27">
        <v>467188793</v>
      </c>
      <c r="H701" s="26" t="s">
        <v>278</v>
      </c>
      <c r="I701" s="28" t="s">
        <v>169</v>
      </c>
    </row>
    <row r="702" spans="1:9" x14ac:dyDescent="0.2">
      <c r="A702" s="23">
        <v>778</v>
      </c>
      <c r="B702" s="35">
        <v>43793.085127314815</v>
      </c>
      <c r="C702" s="35">
        <v>43794.397372685184</v>
      </c>
      <c r="D702" s="24">
        <f>IF(AND(Chamados[[#This Row],[Abertura]]&gt;0, Chamados[[#This Row],[Fechamento]]&gt;0, Chamados[[#This Row],[Fechamento]]&gt;Chamados[[#This Row],[Abertura]]), Chamados[[#This Row],[Fechamento]]-Chamados[[#This Row],[Abertura]], "")</f>
        <v>1.3122453703690553</v>
      </c>
      <c r="E7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02" s="26" t="s">
        <v>10</v>
      </c>
      <c r="G702" s="27">
        <v>285956595</v>
      </c>
      <c r="H702" s="26" t="s">
        <v>270</v>
      </c>
      <c r="I702" s="28" t="s">
        <v>70</v>
      </c>
    </row>
    <row r="703" spans="1:9" x14ac:dyDescent="0.2">
      <c r="A703" s="23">
        <v>779</v>
      </c>
      <c r="B703" s="35">
        <v>43793.120879629627</v>
      </c>
      <c r="C703" s="35">
        <v>43794.783217592594</v>
      </c>
      <c r="D703" s="24">
        <f>IF(AND(Chamados[[#This Row],[Abertura]]&gt;0, Chamados[[#This Row],[Fechamento]]&gt;0, Chamados[[#This Row],[Fechamento]]&gt;Chamados[[#This Row],[Abertura]]), Chamados[[#This Row],[Fechamento]]-Chamados[[#This Row],[Abertura]], "")</f>
        <v>1.6623379629672854</v>
      </c>
      <c r="E7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03" s="26" t="s">
        <v>284</v>
      </c>
      <c r="G703" s="27">
        <v>967447146</v>
      </c>
      <c r="H703" s="26" t="s">
        <v>270</v>
      </c>
      <c r="I703" s="28" t="s">
        <v>263</v>
      </c>
    </row>
    <row r="704" spans="1:9" x14ac:dyDescent="0.2">
      <c r="A704" s="23">
        <v>780</v>
      </c>
      <c r="B704" s="35">
        <v>43793.548981481479</v>
      </c>
      <c r="C704" s="35">
        <v>43794.299710648149</v>
      </c>
      <c r="D704" s="24">
        <f>IF(AND(Chamados[[#This Row],[Abertura]]&gt;0, Chamados[[#This Row],[Fechamento]]&gt;0, Chamados[[#This Row],[Fechamento]]&gt;Chamados[[#This Row],[Abertura]]), Chamados[[#This Row],[Fechamento]]-Chamados[[#This Row],[Abertura]], "")</f>
        <v>0.75072916666977108</v>
      </c>
      <c r="E7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4" s="26" t="s">
        <v>10</v>
      </c>
      <c r="G704" s="27">
        <v>872174478</v>
      </c>
      <c r="H704" s="26" t="s">
        <v>276</v>
      </c>
      <c r="I704" s="28" t="s">
        <v>111</v>
      </c>
    </row>
    <row r="705" spans="1:9" x14ac:dyDescent="0.2">
      <c r="A705" s="23">
        <v>781</v>
      </c>
      <c r="B705" s="35">
        <v>43793.642326388886</v>
      </c>
      <c r="C705" s="35">
        <v>43793.741041666668</v>
      </c>
      <c r="D705" s="24">
        <f>IF(AND(Chamados[[#This Row],[Abertura]]&gt;0, Chamados[[#This Row],[Fechamento]]&gt;0, Chamados[[#This Row],[Fechamento]]&gt;Chamados[[#This Row],[Abertura]]), Chamados[[#This Row],[Fechamento]]-Chamados[[#This Row],[Abertura]], "")</f>
        <v>9.8715277781593613E-2</v>
      </c>
      <c r="E7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5" s="26" t="s">
        <v>14</v>
      </c>
      <c r="G705" s="27">
        <v>826944939</v>
      </c>
      <c r="H705" s="26" t="s">
        <v>276</v>
      </c>
      <c r="I705" s="28" t="s">
        <v>121</v>
      </c>
    </row>
    <row r="706" spans="1:9" x14ac:dyDescent="0.2">
      <c r="A706" s="23">
        <v>783</v>
      </c>
      <c r="B706" s="35">
        <v>43794.070555555554</v>
      </c>
      <c r="C706" s="35">
        <v>43794.661840277775</v>
      </c>
      <c r="D706" s="24">
        <f>IF(AND(Chamados[[#This Row],[Abertura]]&gt;0, Chamados[[#This Row],[Fechamento]]&gt;0, Chamados[[#This Row],[Fechamento]]&gt;Chamados[[#This Row],[Abertura]]), Chamados[[#This Row],[Fechamento]]-Chamados[[#This Row],[Abertura]], "")</f>
        <v>0.59128472222073469</v>
      </c>
      <c r="E7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6" s="26" t="s">
        <v>12</v>
      </c>
      <c r="G706" s="27">
        <v>182029039</v>
      </c>
      <c r="H706" s="26" t="s">
        <v>270</v>
      </c>
      <c r="I706" s="28" t="s">
        <v>181</v>
      </c>
    </row>
    <row r="707" spans="1:9" x14ac:dyDescent="0.2">
      <c r="A707" s="23">
        <v>784</v>
      </c>
      <c r="B707" s="35">
        <v>43794.329942129632</v>
      </c>
      <c r="C707" s="35">
        <v>43795.005879629629</v>
      </c>
      <c r="D707" s="24">
        <f>IF(AND(Chamados[[#This Row],[Abertura]]&gt;0, Chamados[[#This Row],[Fechamento]]&gt;0, Chamados[[#This Row],[Fechamento]]&gt;Chamados[[#This Row],[Abertura]]), Chamados[[#This Row],[Fechamento]]-Chamados[[#This Row],[Abertura]], "")</f>
        <v>0.67593749999650754</v>
      </c>
      <c r="E7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7" s="26" t="s">
        <v>14</v>
      </c>
      <c r="G707" s="27">
        <v>490653646</v>
      </c>
      <c r="H707" s="26" t="s">
        <v>270</v>
      </c>
      <c r="I707" s="28" t="s">
        <v>139</v>
      </c>
    </row>
    <row r="708" spans="1:9" x14ac:dyDescent="0.2">
      <c r="A708" s="23">
        <v>785</v>
      </c>
      <c r="B708" s="35">
        <v>43794.544085648151</v>
      </c>
      <c r="C708" s="35">
        <v>43795.066400462965</v>
      </c>
      <c r="D708" s="24">
        <f>IF(AND(Chamados[[#This Row],[Abertura]]&gt;0, Chamados[[#This Row],[Fechamento]]&gt;0, Chamados[[#This Row],[Fechamento]]&gt;Chamados[[#This Row],[Abertura]]), Chamados[[#This Row],[Fechamento]]-Chamados[[#This Row],[Abertura]], "")</f>
        <v>0.52231481481430819</v>
      </c>
      <c r="E7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08" s="26" t="s">
        <v>285</v>
      </c>
      <c r="G708" s="27">
        <v>171080590</v>
      </c>
      <c r="H708" s="26" t="s">
        <v>278</v>
      </c>
      <c r="I708" s="28" t="s">
        <v>265</v>
      </c>
    </row>
    <row r="709" spans="1:9" x14ac:dyDescent="0.2">
      <c r="A709" s="23">
        <v>786</v>
      </c>
      <c r="B709" s="35">
        <v>43796.563981481479</v>
      </c>
      <c r="C709" s="35">
        <v>43798.549884259257</v>
      </c>
      <c r="D709" s="24">
        <f>IF(AND(Chamados[[#This Row],[Abertura]]&gt;0, Chamados[[#This Row],[Fechamento]]&gt;0, Chamados[[#This Row],[Fechamento]]&gt;Chamados[[#This Row],[Abertura]]), Chamados[[#This Row],[Fechamento]]-Chamados[[#This Row],[Abertura]], "")</f>
        <v>1.9859027777783922</v>
      </c>
      <c r="E7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09" s="26" t="s">
        <v>11</v>
      </c>
      <c r="G709" s="27">
        <v>693467083</v>
      </c>
      <c r="H709" s="26" t="s">
        <v>270</v>
      </c>
      <c r="I709" s="28" t="s">
        <v>175</v>
      </c>
    </row>
    <row r="710" spans="1:9" x14ac:dyDescent="0.2">
      <c r="A710" s="23">
        <v>787</v>
      </c>
      <c r="B710" s="35">
        <v>43796.575300925928</v>
      </c>
      <c r="C710" s="35">
        <v>43796.896655092591</v>
      </c>
      <c r="D710" s="24">
        <f>IF(AND(Chamados[[#This Row],[Abertura]]&gt;0, Chamados[[#This Row],[Fechamento]]&gt;0, Chamados[[#This Row],[Fechamento]]&gt;Chamados[[#This Row],[Abertura]]), Chamados[[#This Row],[Fechamento]]-Chamados[[#This Row],[Abertura]], "")</f>
        <v>0.32135416666278616</v>
      </c>
      <c r="E7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0" s="26" t="s">
        <v>13</v>
      </c>
      <c r="G710" s="27">
        <v>514785667</v>
      </c>
      <c r="H710" s="26" t="s">
        <v>276</v>
      </c>
      <c r="I710" s="28" t="s">
        <v>53</v>
      </c>
    </row>
    <row r="711" spans="1:9" x14ac:dyDescent="0.2">
      <c r="A711" s="23">
        <v>788</v>
      </c>
      <c r="B711" s="35">
        <v>43797.81726851852</v>
      </c>
      <c r="C711" s="35">
        <v>43798.15179398148</v>
      </c>
      <c r="D711" s="24">
        <f>IF(AND(Chamados[[#This Row],[Abertura]]&gt;0, Chamados[[#This Row],[Fechamento]]&gt;0, Chamados[[#This Row],[Fechamento]]&gt;Chamados[[#This Row],[Abertura]]), Chamados[[#This Row],[Fechamento]]-Chamados[[#This Row],[Abertura]], "")</f>
        <v>0.3345254629603005</v>
      </c>
      <c r="E7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1" s="26" t="s">
        <v>10</v>
      </c>
      <c r="G711" s="27">
        <v>561441425</v>
      </c>
      <c r="H711" s="26" t="s">
        <v>270</v>
      </c>
      <c r="I711" s="28" t="s">
        <v>220</v>
      </c>
    </row>
    <row r="712" spans="1:9" x14ac:dyDescent="0.2">
      <c r="A712" s="23">
        <v>789</v>
      </c>
      <c r="B712" s="35">
        <v>43797.863819444443</v>
      </c>
      <c r="C712" s="35">
        <v>43798.088761574072</v>
      </c>
      <c r="D712" s="24">
        <f>IF(AND(Chamados[[#This Row],[Abertura]]&gt;0, Chamados[[#This Row],[Fechamento]]&gt;0, Chamados[[#This Row],[Fechamento]]&gt;Chamados[[#This Row],[Abertura]]), Chamados[[#This Row],[Fechamento]]-Chamados[[#This Row],[Abertura]], "")</f>
        <v>0.22494212962919846</v>
      </c>
      <c r="E7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2" s="26" t="s">
        <v>284</v>
      </c>
      <c r="G712" s="27">
        <v>21657734</v>
      </c>
      <c r="H712" s="26" t="s">
        <v>276</v>
      </c>
      <c r="I712" s="28" t="s">
        <v>288</v>
      </c>
    </row>
    <row r="713" spans="1:9" x14ac:dyDescent="0.2">
      <c r="A713" s="23">
        <v>790</v>
      </c>
      <c r="B713" s="35">
        <v>43798.131284722222</v>
      </c>
      <c r="C713" s="35">
        <v>43799.117812500001</v>
      </c>
      <c r="D713" s="24">
        <f>IF(AND(Chamados[[#This Row],[Abertura]]&gt;0, Chamados[[#This Row],[Fechamento]]&gt;0, Chamados[[#This Row],[Fechamento]]&gt;Chamados[[#This Row],[Abertura]]), Chamados[[#This Row],[Fechamento]]-Chamados[[#This Row],[Abertura]], "")</f>
        <v>0.98652777777897427</v>
      </c>
      <c r="E7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3" s="26" t="s">
        <v>16</v>
      </c>
      <c r="G713" s="27">
        <v>602885404</v>
      </c>
      <c r="H713" s="26" t="s">
        <v>276</v>
      </c>
      <c r="I713" s="28" t="s">
        <v>173</v>
      </c>
    </row>
    <row r="714" spans="1:9" x14ac:dyDescent="0.2">
      <c r="A714" s="23">
        <v>791</v>
      </c>
      <c r="B714" s="35">
        <v>43798.142222222225</v>
      </c>
      <c r="C714" s="35">
        <v>43798.42391203704</v>
      </c>
      <c r="D714" s="24">
        <f>IF(AND(Chamados[[#This Row],[Abertura]]&gt;0, Chamados[[#This Row],[Fechamento]]&gt;0, Chamados[[#This Row],[Fechamento]]&gt;Chamados[[#This Row],[Abertura]]), Chamados[[#This Row],[Fechamento]]-Chamados[[#This Row],[Abertura]], "")</f>
        <v>0.28168981481576338</v>
      </c>
      <c r="E7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4" s="26" t="s">
        <v>14</v>
      </c>
      <c r="G714" s="27">
        <v>363076246</v>
      </c>
      <c r="H714" s="26" t="s">
        <v>277</v>
      </c>
      <c r="I714" s="28" t="s">
        <v>91</v>
      </c>
    </row>
    <row r="715" spans="1:9" x14ac:dyDescent="0.2">
      <c r="A715" s="23">
        <v>792</v>
      </c>
      <c r="B715" s="35">
        <v>43798.7503125</v>
      </c>
      <c r="C715" s="35">
        <v>43800.226481481484</v>
      </c>
      <c r="D715" s="24">
        <f>IF(AND(Chamados[[#This Row],[Abertura]]&gt;0, Chamados[[#This Row],[Fechamento]]&gt;0, Chamados[[#This Row],[Fechamento]]&gt;Chamados[[#This Row],[Abertura]]), Chamados[[#This Row],[Fechamento]]-Chamados[[#This Row],[Abertura]], "")</f>
        <v>1.4761689814840793</v>
      </c>
      <c r="E7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15" s="26" t="s">
        <v>13</v>
      </c>
      <c r="G715" s="27">
        <v>938535138</v>
      </c>
      <c r="H715" s="26" t="s">
        <v>270</v>
      </c>
      <c r="I715" s="28" t="s">
        <v>35</v>
      </c>
    </row>
    <row r="716" spans="1:9" x14ac:dyDescent="0.2">
      <c r="A716" s="23">
        <v>793</v>
      </c>
      <c r="B716" s="35">
        <v>43799.295208333337</v>
      </c>
      <c r="C716" s="35">
        <v>43799.310891203706</v>
      </c>
      <c r="D716" s="24">
        <f>IF(AND(Chamados[[#This Row],[Abertura]]&gt;0, Chamados[[#This Row],[Fechamento]]&gt;0, Chamados[[#This Row],[Fechamento]]&gt;Chamados[[#This Row],[Abertura]]), Chamados[[#This Row],[Fechamento]]-Chamados[[#This Row],[Abertura]], "")</f>
        <v>1.5682870369346347E-2</v>
      </c>
      <c r="E7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6" s="26" t="s">
        <v>13</v>
      </c>
      <c r="G716" s="27">
        <v>929540058</v>
      </c>
      <c r="H716" s="26" t="s">
        <v>277</v>
      </c>
      <c r="I716" s="28" t="s">
        <v>227</v>
      </c>
    </row>
    <row r="717" spans="1:9" x14ac:dyDescent="0.2">
      <c r="A717" s="23">
        <v>794</v>
      </c>
      <c r="B717" s="35">
        <v>43799.614189814813</v>
      </c>
      <c r="C717" s="35">
        <v>43800.383900462963</v>
      </c>
      <c r="D717" s="24">
        <f>IF(AND(Chamados[[#This Row],[Abertura]]&gt;0, Chamados[[#This Row],[Fechamento]]&gt;0, Chamados[[#This Row],[Fechamento]]&gt;Chamados[[#This Row],[Abertura]]), Chamados[[#This Row],[Fechamento]]-Chamados[[#This Row],[Abertura]], "")</f>
        <v>0.76971064815006685</v>
      </c>
      <c r="E7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7" s="26" t="s">
        <v>13</v>
      </c>
      <c r="G717" s="27">
        <v>247650343</v>
      </c>
      <c r="H717" s="26" t="s">
        <v>278</v>
      </c>
      <c r="I717" s="28" t="s">
        <v>23</v>
      </c>
    </row>
    <row r="718" spans="1:9" x14ac:dyDescent="0.2">
      <c r="A718" s="23">
        <v>795</v>
      </c>
      <c r="B718" s="35">
        <v>43800.655069444445</v>
      </c>
      <c r="C718" s="35">
        <v>43800.965081018519</v>
      </c>
      <c r="D718" s="24">
        <f>IF(AND(Chamados[[#This Row],[Abertura]]&gt;0, Chamados[[#This Row],[Fechamento]]&gt;0, Chamados[[#This Row],[Fechamento]]&gt;Chamados[[#This Row],[Abertura]]), Chamados[[#This Row],[Fechamento]]-Chamados[[#This Row],[Abertura]], "")</f>
        <v>0.31001157407445135</v>
      </c>
      <c r="E7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8" s="26" t="s">
        <v>14</v>
      </c>
      <c r="G718" s="27">
        <v>842456254</v>
      </c>
      <c r="H718" s="26" t="s">
        <v>276</v>
      </c>
      <c r="I718" s="28" t="s">
        <v>24</v>
      </c>
    </row>
    <row r="719" spans="1:9" x14ac:dyDescent="0.2">
      <c r="A719" s="23">
        <v>796</v>
      </c>
      <c r="B719" s="35">
        <v>43800.901018518518</v>
      </c>
      <c r="C719" s="35">
        <v>43801.520254629628</v>
      </c>
      <c r="D719" s="24">
        <f>IF(AND(Chamados[[#This Row],[Abertura]]&gt;0, Chamados[[#This Row],[Fechamento]]&gt;0, Chamados[[#This Row],[Fechamento]]&gt;Chamados[[#This Row],[Abertura]]), Chamados[[#This Row],[Fechamento]]-Chamados[[#This Row],[Abertura]], "")</f>
        <v>0.61923611110978527</v>
      </c>
      <c r="E7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19" s="26" t="s">
        <v>15</v>
      </c>
      <c r="G719" s="27">
        <v>428316386</v>
      </c>
      <c r="H719" s="26" t="s">
        <v>270</v>
      </c>
      <c r="I719" s="28" t="s">
        <v>73</v>
      </c>
    </row>
    <row r="720" spans="1:9" x14ac:dyDescent="0.2">
      <c r="A720" s="23">
        <v>797</v>
      </c>
      <c r="B720" s="35">
        <v>43802.701863425929</v>
      </c>
      <c r="C720" s="35">
        <v>43802.778194444443</v>
      </c>
      <c r="D720" s="24">
        <f>IF(AND(Chamados[[#This Row],[Abertura]]&gt;0, Chamados[[#This Row],[Fechamento]]&gt;0, Chamados[[#This Row],[Fechamento]]&gt;Chamados[[#This Row],[Abertura]]), Chamados[[#This Row],[Fechamento]]-Chamados[[#This Row],[Abertura]], "")</f>
        <v>7.6331018513883464E-2</v>
      </c>
      <c r="E7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0" s="26" t="s">
        <v>285</v>
      </c>
      <c r="G720" s="27">
        <v>75004945</v>
      </c>
      <c r="H720" s="26" t="s">
        <v>276</v>
      </c>
      <c r="I720" s="28" t="s">
        <v>155</v>
      </c>
    </row>
    <row r="721" spans="1:9" x14ac:dyDescent="0.2">
      <c r="A721" s="23">
        <v>798</v>
      </c>
      <c r="B721" s="35">
        <v>43803.331111111111</v>
      </c>
      <c r="C721" s="35">
        <v>43805.272789351853</v>
      </c>
      <c r="D721" s="24">
        <f>IF(AND(Chamados[[#This Row],[Abertura]]&gt;0, Chamados[[#This Row],[Fechamento]]&gt;0, Chamados[[#This Row],[Fechamento]]&gt;Chamados[[#This Row],[Abertura]]), Chamados[[#This Row],[Fechamento]]-Chamados[[#This Row],[Abertura]], "")</f>
        <v>1.9416782407424762</v>
      </c>
      <c r="E7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21" s="26" t="s">
        <v>15</v>
      </c>
      <c r="G721" s="27">
        <v>693571522</v>
      </c>
      <c r="H721" s="26" t="s">
        <v>270</v>
      </c>
      <c r="I721" s="28" t="s">
        <v>215</v>
      </c>
    </row>
    <row r="722" spans="1:9" x14ac:dyDescent="0.2">
      <c r="A722" s="23">
        <v>799</v>
      </c>
      <c r="B722" s="35">
        <v>43804.023854166669</v>
      </c>
      <c r="C722" s="35">
        <v>43805.106296296297</v>
      </c>
      <c r="D722" s="24">
        <f>IF(AND(Chamados[[#This Row],[Abertura]]&gt;0, Chamados[[#This Row],[Fechamento]]&gt;0, Chamados[[#This Row],[Fechamento]]&gt;Chamados[[#This Row],[Abertura]]), Chamados[[#This Row],[Fechamento]]-Chamados[[#This Row],[Abertura]], "")</f>
        <v>1.0824421296274522</v>
      </c>
      <c r="E7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22" s="26" t="s">
        <v>284</v>
      </c>
      <c r="G722" s="27">
        <v>326693990</v>
      </c>
      <c r="H722" s="26" t="s">
        <v>277</v>
      </c>
      <c r="I722" s="28" t="s">
        <v>139</v>
      </c>
    </row>
    <row r="723" spans="1:9" x14ac:dyDescent="0.2">
      <c r="A723" s="23">
        <v>800</v>
      </c>
      <c r="B723" s="35">
        <v>43806.765543981484</v>
      </c>
      <c r="C723" s="35">
        <v>43807.45758101852</v>
      </c>
      <c r="D723" s="24">
        <f>IF(AND(Chamados[[#This Row],[Abertura]]&gt;0, Chamados[[#This Row],[Fechamento]]&gt;0, Chamados[[#This Row],[Fechamento]]&gt;Chamados[[#This Row],[Abertura]]), Chamados[[#This Row],[Fechamento]]-Chamados[[#This Row],[Abertura]], "")</f>
        <v>0.69203703703533392</v>
      </c>
      <c r="E7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3" s="26" t="s">
        <v>10</v>
      </c>
      <c r="G723" s="27">
        <v>394937509</v>
      </c>
      <c r="H723" s="26" t="s">
        <v>276</v>
      </c>
      <c r="I723" s="28" t="s">
        <v>288</v>
      </c>
    </row>
    <row r="724" spans="1:9" x14ac:dyDescent="0.2">
      <c r="A724" s="23">
        <v>801</v>
      </c>
      <c r="B724" s="35">
        <v>43807.135104166664</v>
      </c>
      <c r="C724" s="35">
        <v>43808.222916666666</v>
      </c>
      <c r="D724" s="24">
        <f>IF(AND(Chamados[[#This Row],[Abertura]]&gt;0, Chamados[[#This Row],[Fechamento]]&gt;0, Chamados[[#This Row],[Fechamento]]&gt;Chamados[[#This Row],[Abertura]]), Chamados[[#This Row],[Fechamento]]-Chamados[[#This Row],[Abertura]], "")</f>
        <v>1.0878125000017462</v>
      </c>
      <c r="E7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24" s="26" t="s">
        <v>10</v>
      </c>
      <c r="G724" s="27">
        <v>212809928</v>
      </c>
      <c r="H724" s="26" t="s">
        <v>277</v>
      </c>
      <c r="I724" s="28" t="s">
        <v>47</v>
      </c>
    </row>
    <row r="725" spans="1:9" x14ac:dyDescent="0.2">
      <c r="A725" s="23">
        <v>802</v>
      </c>
      <c r="B725" s="35">
        <v>43807.825254629628</v>
      </c>
      <c r="C725" s="35">
        <v>43807.873842592591</v>
      </c>
      <c r="D725" s="24">
        <f>IF(AND(Chamados[[#This Row],[Abertura]]&gt;0, Chamados[[#This Row],[Fechamento]]&gt;0, Chamados[[#This Row],[Fechamento]]&gt;Chamados[[#This Row],[Abertura]]), Chamados[[#This Row],[Fechamento]]-Chamados[[#This Row],[Abertura]], "")</f>
        <v>4.8587962963210884E-2</v>
      </c>
      <c r="E7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5" s="26" t="s">
        <v>269</v>
      </c>
      <c r="G725" s="27">
        <v>908882101</v>
      </c>
      <c r="H725" s="26" t="s">
        <v>278</v>
      </c>
      <c r="I725" s="28" t="s">
        <v>28</v>
      </c>
    </row>
    <row r="726" spans="1:9" x14ac:dyDescent="0.2">
      <c r="A726" s="23">
        <v>803</v>
      </c>
      <c r="B726" s="35">
        <v>43808.11791666667</v>
      </c>
      <c r="C726" s="35">
        <v>43808.608877314815</v>
      </c>
      <c r="D726" s="24">
        <f>IF(AND(Chamados[[#This Row],[Abertura]]&gt;0, Chamados[[#This Row],[Fechamento]]&gt;0, Chamados[[#This Row],[Fechamento]]&gt;Chamados[[#This Row],[Abertura]]), Chamados[[#This Row],[Fechamento]]-Chamados[[#This Row],[Abertura]], "")</f>
        <v>0.49096064814511919</v>
      </c>
      <c r="E7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6" s="26" t="s">
        <v>18</v>
      </c>
      <c r="G726" s="27">
        <v>15848285</v>
      </c>
      <c r="H726" s="26" t="s">
        <v>276</v>
      </c>
      <c r="I726" s="28" t="s">
        <v>73</v>
      </c>
    </row>
    <row r="727" spans="1:9" x14ac:dyDescent="0.2">
      <c r="A727" s="23">
        <v>804</v>
      </c>
      <c r="B727" s="35">
        <v>43808.893784722219</v>
      </c>
      <c r="C727" s="35">
        <v>43810.283506944441</v>
      </c>
      <c r="D727" s="24">
        <f>IF(AND(Chamados[[#This Row],[Abertura]]&gt;0, Chamados[[#This Row],[Fechamento]]&gt;0, Chamados[[#This Row],[Fechamento]]&gt;Chamados[[#This Row],[Abertura]]), Chamados[[#This Row],[Fechamento]]-Chamados[[#This Row],[Abertura]], "")</f>
        <v>1.3897222222221899</v>
      </c>
      <c r="E7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27" s="26" t="s">
        <v>10</v>
      </c>
      <c r="G727" s="27">
        <v>771275023</v>
      </c>
      <c r="H727" s="26" t="s">
        <v>277</v>
      </c>
      <c r="I727" s="28" t="s">
        <v>89</v>
      </c>
    </row>
    <row r="728" spans="1:9" x14ac:dyDescent="0.2">
      <c r="A728" s="23">
        <v>805</v>
      </c>
      <c r="B728" s="35">
        <v>43809.504293981481</v>
      </c>
      <c r="C728" s="35">
        <v>43809.777881944443</v>
      </c>
      <c r="D728" s="24">
        <f>IF(AND(Chamados[[#This Row],[Abertura]]&gt;0, Chamados[[#This Row],[Fechamento]]&gt;0, Chamados[[#This Row],[Fechamento]]&gt;Chamados[[#This Row],[Abertura]]), Chamados[[#This Row],[Fechamento]]-Chamados[[#This Row],[Abertura]], "")</f>
        <v>0.27358796296175569</v>
      </c>
      <c r="E7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8" s="26" t="s">
        <v>20</v>
      </c>
      <c r="G728" s="27">
        <v>501109322</v>
      </c>
      <c r="H728" s="26" t="s">
        <v>270</v>
      </c>
      <c r="I728" s="28" t="s">
        <v>28</v>
      </c>
    </row>
    <row r="729" spans="1:9" x14ac:dyDescent="0.2">
      <c r="A729" s="23">
        <v>806</v>
      </c>
      <c r="B729" s="35">
        <v>43809.528935185182</v>
      </c>
      <c r="C729" s="35">
        <v>43809.546041666668</v>
      </c>
      <c r="D729" s="24">
        <f>IF(AND(Chamados[[#This Row],[Abertura]]&gt;0, Chamados[[#This Row],[Fechamento]]&gt;0, Chamados[[#This Row],[Fechamento]]&gt;Chamados[[#This Row],[Abertura]]), Chamados[[#This Row],[Fechamento]]-Chamados[[#This Row],[Abertura]], "")</f>
        <v>1.7106481485825498E-2</v>
      </c>
      <c r="E7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29" s="26" t="s">
        <v>20</v>
      </c>
      <c r="G729" s="27">
        <v>451124613</v>
      </c>
      <c r="H729" s="26" t="s">
        <v>276</v>
      </c>
      <c r="I729" s="28" t="s">
        <v>137</v>
      </c>
    </row>
    <row r="730" spans="1:9" x14ac:dyDescent="0.2">
      <c r="A730" s="23">
        <v>807</v>
      </c>
      <c r="B730" s="35">
        <v>43810.461608796293</v>
      </c>
      <c r="C730" s="35">
        <v>43811.567141203705</v>
      </c>
      <c r="D730" s="24">
        <f>IF(AND(Chamados[[#This Row],[Abertura]]&gt;0, Chamados[[#This Row],[Fechamento]]&gt;0, Chamados[[#This Row],[Fechamento]]&gt;Chamados[[#This Row],[Abertura]]), Chamados[[#This Row],[Fechamento]]-Chamados[[#This Row],[Abertura]], "")</f>
        <v>1.1055324074113742</v>
      </c>
      <c r="E7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30" s="26" t="s">
        <v>18</v>
      </c>
      <c r="G730" s="27">
        <v>662503718</v>
      </c>
      <c r="H730" s="26" t="s">
        <v>270</v>
      </c>
      <c r="I730" s="28" t="s">
        <v>24</v>
      </c>
    </row>
    <row r="731" spans="1:9" x14ac:dyDescent="0.2">
      <c r="A731" s="23">
        <v>808</v>
      </c>
      <c r="B731" s="35">
        <v>43811.037627314814</v>
      </c>
      <c r="C731" s="35">
        <v>43811.816851851851</v>
      </c>
      <c r="D731" s="24">
        <f>IF(AND(Chamados[[#This Row],[Abertura]]&gt;0, Chamados[[#This Row],[Fechamento]]&gt;0, Chamados[[#This Row],[Fechamento]]&gt;Chamados[[#This Row],[Abertura]]), Chamados[[#This Row],[Fechamento]]-Chamados[[#This Row],[Abertura]], "")</f>
        <v>0.77922453703649808</v>
      </c>
      <c r="E7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1" s="26" t="s">
        <v>11</v>
      </c>
      <c r="G731" s="27">
        <v>557092210</v>
      </c>
      <c r="H731" s="26" t="s">
        <v>277</v>
      </c>
      <c r="I731" s="28" t="s">
        <v>27</v>
      </c>
    </row>
    <row r="732" spans="1:9" x14ac:dyDescent="0.2">
      <c r="A732" s="23">
        <v>809</v>
      </c>
      <c r="B732" s="35">
        <v>43811.420011574075</v>
      </c>
      <c r="C732" s="35">
        <v>43812.009074074071</v>
      </c>
      <c r="D732" s="24">
        <f>IF(AND(Chamados[[#This Row],[Abertura]]&gt;0, Chamados[[#This Row],[Fechamento]]&gt;0, Chamados[[#This Row],[Fechamento]]&gt;Chamados[[#This Row],[Abertura]]), Chamados[[#This Row],[Fechamento]]-Chamados[[#This Row],[Abertura]], "")</f>
        <v>0.58906249999563443</v>
      </c>
      <c r="E7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2" s="26" t="s">
        <v>13</v>
      </c>
      <c r="G732" s="27">
        <v>87735678</v>
      </c>
      <c r="H732" s="26" t="s">
        <v>278</v>
      </c>
      <c r="I732" s="28" t="s">
        <v>208</v>
      </c>
    </row>
    <row r="733" spans="1:9" x14ac:dyDescent="0.2">
      <c r="A733" s="23">
        <v>811</v>
      </c>
      <c r="B733" s="35">
        <v>43812.05537037037</v>
      </c>
      <c r="C733" s="35">
        <v>43812.648125</v>
      </c>
      <c r="D733" s="24">
        <f>IF(AND(Chamados[[#This Row],[Abertura]]&gt;0, Chamados[[#This Row],[Fechamento]]&gt;0, Chamados[[#This Row],[Fechamento]]&gt;Chamados[[#This Row],[Abertura]]), Chamados[[#This Row],[Fechamento]]-Chamados[[#This Row],[Abertura]], "")</f>
        <v>0.59275462962978054</v>
      </c>
      <c r="E7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3" s="26" t="s">
        <v>284</v>
      </c>
      <c r="G733" s="27">
        <v>780919727</v>
      </c>
      <c r="H733" s="26" t="s">
        <v>276</v>
      </c>
      <c r="I733" s="28" t="s">
        <v>59</v>
      </c>
    </row>
    <row r="734" spans="1:9" x14ac:dyDescent="0.2">
      <c r="A734" s="23">
        <v>812</v>
      </c>
      <c r="B734" s="35">
        <v>43813.448784722219</v>
      </c>
      <c r="C734" s="35">
        <v>43813.822326388887</v>
      </c>
      <c r="D734" s="24">
        <f>IF(AND(Chamados[[#This Row],[Abertura]]&gt;0, Chamados[[#This Row],[Fechamento]]&gt;0, Chamados[[#This Row],[Fechamento]]&gt;Chamados[[#This Row],[Abertura]]), Chamados[[#This Row],[Fechamento]]-Chamados[[#This Row],[Abertura]], "")</f>
        <v>0.37354166666773381</v>
      </c>
      <c r="E7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4" s="26" t="s">
        <v>18</v>
      </c>
      <c r="G734" s="27">
        <v>482787666</v>
      </c>
      <c r="H734" s="26" t="s">
        <v>276</v>
      </c>
      <c r="I734" s="28" t="s">
        <v>37</v>
      </c>
    </row>
    <row r="735" spans="1:9" x14ac:dyDescent="0.2">
      <c r="A735" s="23">
        <v>813</v>
      </c>
      <c r="B735" s="35">
        <v>43813.486400462964</v>
      </c>
      <c r="C735" s="35">
        <v>43814.193055555559</v>
      </c>
      <c r="D735" s="24">
        <f>IF(AND(Chamados[[#This Row],[Abertura]]&gt;0, Chamados[[#This Row],[Fechamento]]&gt;0, Chamados[[#This Row],[Fechamento]]&gt;Chamados[[#This Row],[Abertura]]), Chamados[[#This Row],[Fechamento]]-Chamados[[#This Row],[Abertura]], "")</f>
        <v>0.70665509259561077</v>
      </c>
      <c r="E7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5" s="26" t="s">
        <v>16</v>
      </c>
      <c r="G735" s="27">
        <v>529526991</v>
      </c>
      <c r="H735" s="26" t="s">
        <v>276</v>
      </c>
      <c r="I735" s="28" t="s">
        <v>231</v>
      </c>
    </row>
    <row r="736" spans="1:9" x14ac:dyDescent="0.2">
      <c r="A736" s="23">
        <v>814</v>
      </c>
      <c r="B736" s="35">
        <v>43814.000081018516</v>
      </c>
      <c r="C736" s="35">
        <v>43814.404062499998</v>
      </c>
      <c r="D736" s="24">
        <f>IF(AND(Chamados[[#This Row],[Abertura]]&gt;0, Chamados[[#This Row],[Fechamento]]&gt;0, Chamados[[#This Row],[Fechamento]]&gt;Chamados[[#This Row],[Abertura]]), Chamados[[#This Row],[Fechamento]]-Chamados[[#This Row],[Abertura]], "")</f>
        <v>0.40398148148233304</v>
      </c>
      <c r="E7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6" s="26" t="s">
        <v>17</v>
      </c>
      <c r="G736" s="27">
        <v>439157212</v>
      </c>
      <c r="H736" s="26" t="s">
        <v>277</v>
      </c>
      <c r="I736" s="28" t="s">
        <v>137</v>
      </c>
    </row>
    <row r="737" spans="1:9" x14ac:dyDescent="0.2">
      <c r="A737" s="23">
        <v>815</v>
      </c>
      <c r="B737" s="35">
        <v>43814.298402777778</v>
      </c>
      <c r="C737" s="35">
        <v>43815.054386574076</v>
      </c>
      <c r="D737" s="24">
        <f>IF(AND(Chamados[[#This Row],[Abertura]]&gt;0, Chamados[[#This Row],[Fechamento]]&gt;0, Chamados[[#This Row],[Fechamento]]&gt;Chamados[[#This Row],[Abertura]]), Chamados[[#This Row],[Fechamento]]-Chamados[[#This Row],[Abertura]], "")</f>
        <v>0.75598379629809642</v>
      </c>
      <c r="E7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7" s="26" t="s">
        <v>269</v>
      </c>
      <c r="G737" s="27">
        <v>17199613</v>
      </c>
      <c r="H737" s="26" t="s">
        <v>276</v>
      </c>
      <c r="I737" s="28" t="s">
        <v>133</v>
      </c>
    </row>
    <row r="738" spans="1:9" x14ac:dyDescent="0.2">
      <c r="A738" s="23">
        <v>816</v>
      </c>
      <c r="B738" s="35">
        <v>43816.796539351853</v>
      </c>
      <c r="C738" s="35">
        <v>43816.981608796297</v>
      </c>
      <c r="D738" s="24">
        <f>IF(AND(Chamados[[#This Row],[Abertura]]&gt;0, Chamados[[#This Row],[Fechamento]]&gt;0, Chamados[[#This Row],[Fechamento]]&gt;Chamados[[#This Row],[Abertura]]), Chamados[[#This Row],[Fechamento]]-Chamados[[#This Row],[Abertura]], "")</f>
        <v>0.18506944444379769</v>
      </c>
      <c r="E7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8" s="26" t="s">
        <v>269</v>
      </c>
      <c r="G738" s="27">
        <v>418651710</v>
      </c>
      <c r="H738" s="26" t="s">
        <v>270</v>
      </c>
      <c r="I738" s="28" t="s">
        <v>42</v>
      </c>
    </row>
    <row r="739" spans="1:9" x14ac:dyDescent="0.2">
      <c r="A739" s="23">
        <v>817</v>
      </c>
      <c r="B739" s="35">
        <v>43818.61105324074</v>
      </c>
      <c r="C739" s="35">
        <v>43818.945787037039</v>
      </c>
      <c r="D739" s="24">
        <f>IF(AND(Chamados[[#This Row],[Abertura]]&gt;0, Chamados[[#This Row],[Fechamento]]&gt;0, Chamados[[#This Row],[Fechamento]]&gt;Chamados[[#This Row],[Abertura]]), Chamados[[#This Row],[Fechamento]]-Chamados[[#This Row],[Abertura]], "")</f>
        <v>0.3347337962986785</v>
      </c>
      <c r="E7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39" s="26" t="s">
        <v>11</v>
      </c>
      <c r="G739" s="27">
        <v>893451846</v>
      </c>
      <c r="H739" s="26" t="s">
        <v>276</v>
      </c>
      <c r="I739" s="28" t="s">
        <v>214</v>
      </c>
    </row>
    <row r="740" spans="1:9" x14ac:dyDescent="0.2">
      <c r="A740" s="23">
        <v>818</v>
      </c>
      <c r="B740" s="35">
        <v>43818.768912037034</v>
      </c>
      <c r="C740" s="35">
        <v>43819.109409722223</v>
      </c>
      <c r="D740" s="24">
        <f>IF(AND(Chamados[[#This Row],[Abertura]]&gt;0, Chamados[[#This Row],[Fechamento]]&gt;0, Chamados[[#This Row],[Fechamento]]&gt;Chamados[[#This Row],[Abertura]]), Chamados[[#This Row],[Fechamento]]-Chamados[[#This Row],[Abertura]], "")</f>
        <v>0.34049768518889323</v>
      </c>
      <c r="E7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0" s="26" t="s">
        <v>16</v>
      </c>
      <c r="G740" s="27">
        <v>715516895</v>
      </c>
      <c r="H740" s="26" t="s">
        <v>276</v>
      </c>
      <c r="I740" s="28" t="s">
        <v>85</v>
      </c>
    </row>
    <row r="741" spans="1:9" x14ac:dyDescent="0.2">
      <c r="A741" s="23">
        <v>819</v>
      </c>
      <c r="B741" s="35">
        <v>43819.483032407406</v>
      </c>
      <c r="C741" s="35">
        <v>43820.042083333334</v>
      </c>
      <c r="D741" s="24">
        <f>IF(AND(Chamados[[#This Row],[Abertura]]&gt;0, Chamados[[#This Row],[Fechamento]]&gt;0, Chamados[[#This Row],[Fechamento]]&gt;Chamados[[#This Row],[Abertura]]), Chamados[[#This Row],[Fechamento]]-Chamados[[#This Row],[Abertura]], "")</f>
        <v>0.55905092592729488</v>
      </c>
      <c r="E7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1" s="26" t="s">
        <v>10</v>
      </c>
      <c r="G741" s="27">
        <v>709996016</v>
      </c>
      <c r="H741" s="26" t="s">
        <v>277</v>
      </c>
      <c r="I741" s="28" t="s">
        <v>62</v>
      </c>
    </row>
    <row r="742" spans="1:9" x14ac:dyDescent="0.2">
      <c r="A742" s="23">
        <v>821</v>
      </c>
      <c r="B742" s="35">
        <v>43819.993958333333</v>
      </c>
      <c r="C742" s="35">
        <v>43821.183958333335</v>
      </c>
      <c r="D742" s="24">
        <f>IF(AND(Chamados[[#This Row],[Abertura]]&gt;0, Chamados[[#This Row],[Fechamento]]&gt;0, Chamados[[#This Row],[Fechamento]]&gt;Chamados[[#This Row],[Abertura]]), Chamados[[#This Row],[Fechamento]]-Chamados[[#This Row],[Abertura]], "")</f>
        <v>1.1900000000023283</v>
      </c>
      <c r="E7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42" s="26" t="s">
        <v>11</v>
      </c>
      <c r="G742" s="27">
        <v>233165651</v>
      </c>
      <c r="H742" s="26" t="s">
        <v>270</v>
      </c>
      <c r="I742" s="28" t="s">
        <v>229</v>
      </c>
    </row>
    <row r="743" spans="1:9" x14ac:dyDescent="0.2">
      <c r="A743" s="23">
        <v>822</v>
      </c>
      <c r="B743" s="35">
        <v>43820.407083333332</v>
      </c>
      <c r="C743" s="35">
        <v>43820.9684375</v>
      </c>
      <c r="D743" s="24">
        <f>IF(AND(Chamados[[#This Row],[Abertura]]&gt;0, Chamados[[#This Row],[Fechamento]]&gt;0, Chamados[[#This Row],[Fechamento]]&gt;Chamados[[#This Row],[Abertura]]), Chamados[[#This Row],[Fechamento]]-Chamados[[#This Row],[Abertura]], "")</f>
        <v>0.56135416666802485</v>
      </c>
      <c r="E7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3" s="26" t="s">
        <v>9</v>
      </c>
      <c r="G743" s="27">
        <v>42857057</v>
      </c>
      <c r="H743" s="26" t="s">
        <v>276</v>
      </c>
      <c r="I743" s="28" t="s">
        <v>55</v>
      </c>
    </row>
    <row r="744" spans="1:9" x14ac:dyDescent="0.2">
      <c r="A744" s="23">
        <v>823</v>
      </c>
      <c r="B744" s="35">
        <v>43820.98133101852</v>
      </c>
      <c r="C744" s="35">
        <v>43821.851435185185</v>
      </c>
      <c r="D744" s="24">
        <f>IF(AND(Chamados[[#This Row],[Abertura]]&gt;0, Chamados[[#This Row],[Fechamento]]&gt;0, Chamados[[#This Row],[Fechamento]]&gt;Chamados[[#This Row],[Abertura]]), Chamados[[#This Row],[Fechamento]]-Chamados[[#This Row],[Abertura]], "")</f>
        <v>0.87010416666453239</v>
      </c>
      <c r="E7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4" s="26" t="s">
        <v>14</v>
      </c>
      <c r="G744" s="27">
        <v>464808107</v>
      </c>
      <c r="H744" s="26" t="s">
        <v>276</v>
      </c>
      <c r="I744" s="28" t="s">
        <v>195</v>
      </c>
    </row>
    <row r="745" spans="1:9" x14ac:dyDescent="0.2">
      <c r="A745" s="23">
        <v>824</v>
      </c>
      <c r="B745" s="35">
        <v>43821.910474537035</v>
      </c>
      <c r="C745" s="35">
        <v>43823.098958333336</v>
      </c>
      <c r="D745" s="24">
        <f>IF(AND(Chamados[[#This Row],[Abertura]]&gt;0, Chamados[[#This Row],[Fechamento]]&gt;0, Chamados[[#This Row],[Fechamento]]&gt;Chamados[[#This Row],[Abertura]]), Chamados[[#This Row],[Fechamento]]-Chamados[[#This Row],[Abertura]], "")</f>
        <v>1.1884837963007158</v>
      </c>
      <c r="E7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45" s="26" t="s">
        <v>8</v>
      </c>
      <c r="G745" s="27">
        <v>5475932</v>
      </c>
      <c r="H745" s="26" t="s">
        <v>270</v>
      </c>
      <c r="I745" s="28" t="s">
        <v>253</v>
      </c>
    </row>
    <row r="746" spans="1:9" x14ac:dyDescent="0.2">
      <c r="A746" s="23">
        <v>825</v>
      </c>
      <c r="B746" s="35">
        <v>43821.951782407406</v>
      </c>
      <c r="C746" s="35">
        <v>43822.618854166663</v>
      </c>
      <c r="D746" s="24">
        <f>IF(AND(Chamados[[#This Row],[Abertura]]&gt;0, Chamados[[#This Row],[Fechamento]]&gt;0, Chamados[[#This Row],[Fechamento]]&gt;Chamados[[#This Row],[Abertura]]), Chamados[[#This Row],[Fechamento]]-Chamados[[#This Row],[Abertura]], "")</f>
        <v>0.66707175925694173</v>
      </c>
      <c r="E7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6" s="26" t="s">
        <v>10</v>
      </c>
      <c r="G746" s="27">
        <v>118362809</v>
      </c>
      <c r="H746" s="26" t="s">
        <v>276</v>
      </c>
      <c r="I746" s="28" t="s">
        <v>32</v>
      </c>
    </row>
    <row r="747" spans="1:9" x14ac:dyDescent="0.2">
      <c r="A747" s="23">
        <v>826</v>
      </c>
      <c r="B747" s="35">
        <v>43821.985462962963</v>
      </c>
      <c r="C747" s="35">
        <v>43822.429224537038</v>
      </c>
      <c r="D747" s="24">
        <f>IF(AND(Chamados[[#This Row],[Abertura]]&gt;0, Chamados[[#This Row],[Fechamento]]&gt;0, Chamados[[#This Row],[Fechamento]]&gt;Chamados[[#This Row],[Abertura]]), Chamados[[#This Row],[Fechamento]]-Chamados[[#This Row],[Abertura]], "")</f>
        <v>0.44376157407532446</v>
      </c>
      <c r="E7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7" s="26" t="s">
        <v>10</v>
      </c>
      <c r="G747" s="27">
        <v>275835934</v>
      </c>
      <c r="H747" s="26" t="s">
        <v>276</v>
      </c>
      <c r="I747" s="28" t="s">
        <v>151</v>
      </c>
    </row>
    <row r="748" spans="1:9" x14ac:dyDescent="0.2">
      <c r="A748" s="23">
        <v>827</v>
      </c>
      <c r="B748" s="35">
        <v>43824.819178240738</v>
      </c>
      <c r="C748" s="35">
        <v>43824.899629629632</v>
      </c>
      <c r="D748" s="24">
        <f>IF(AND(Chamados[[#This Row],[Abertura]]&gt;0, Chamados[[#This Row],[Fechamento]]&gt;0, Chamados[[#This Row],[Fechamento]]&gt;Chamados[[#This Row],[Abertura]]), Chamados[[#This Row],[Fechamento]]-Chamados[[#This Row],[Abertura]], "")</f>
        <v>8.0451388894289266E-2</v>
      </c>
      <c r="E7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48" s="26" t="s">
        <v>9</v>
      </c>
      <c r="G748" s="27">
        <v>49313756</v>
      </c>
      <c r="H748" s="26" t="s">
        <v>277</v>
      </c>
      <c r="I748" s="28" t="s">
        <v>114</v>
      </c>
    </row>
    <row r="749" spans="1:9" x14ac:dyDescent="0.2">
      <c r="A749" s="23">
        <v>828</v>
      </c>
      <c r="B749" s="35">
        <v>43825.240717592591</v>
      </c>
      <c r="C749" s="35">
        <v>43826.696412037039</v>
      </c>
      <c r="D749" s="24">
        <f>IF(AND(Chamados[[#This Row],[Abertura]]&gt;0, Chamados[[#This Row],[Fechamento]]&gt;0, Chamados[[#This Row],[Fechamento]]&gt;Chamados[[#This Row],[Abertura]]), Chamados[[#This Row],[Fechamento]]-Chamados[[#This Row],[Abertura]], "")</f>
        <v>1.4556944444484543</v>
      </c>
      <c r="E7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49" s="26" t="s">
        <v>17</v>
      </c>
      <c r="G749" s="27">
        <v>174020474</v>
      </c>
      <c r="H749" s="26" t="s">
        <v>270</v>
      </c>
      <c r="I749" s="28" t="s">
        <v>245</v>
      </c>
    </row>
    <row r="750" spans="1:9" x14ac:dyDescent="0.2">
      <c r="A750" s="23">
        <v>829</v>
      </c>
      <c r="B750" s="35">
        <v>43826.190462962964</v>
      </c>
      <c r="C750" s="35">
        <v>43826.692037037035</v>
      </c>
      <c r="D750" s="24">
        <f>IF(AND(Chamados[[#This Row],[Abertura]]&gt;0, Chamados[[#This Row],[Fechamento]]&gt;0, Chamados[[#This Row],[Fechamento]]&gt;Chamados[[#This Row],[Abertura]]), Chamados[[#This Row],[Fechamento]]-Chamados[[#This Row],[Abertura]], "")</f>
        <v>0.50157407407095889</v>
      </c>
      <c r="E7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0" s="26" t="s">
        <v>14</v>
      </c>
      <c r="G750" s="27">
        <v>641336610</v>
      </c>
      <c r="H750" s="26" t="s">
        <v>276</v>
      </c>
      <c r="I750" s="28" t="s">
        <v>76</v>
      </c>
    </row>
    <row r="751" spans="1:9" x14ac:dyDescent="0.2">
      <c r="A751" s="23">
        <v>830</v>
      </c>
      <c r="B751" s="35">
        <v>43826.598703703705</v>
      </c>
      <c r="C751" s="35">
        <v>43826.616006944445</v>
      </c>
      <c r="D751" s="24">
        <f>IF(AND(Chamados[[#This Row],[Abertura]]&gt;0, Chamados[[#This Row],[Fechamento]]&gt;0, Chamados[[#This Row],[Fechamento]]&gt;Chamados[[#This Row],[Abertura]]), Chamados[[#This Row],[Fechamento]]-Chamados[[#This Row],[Abertura]], "")</f>
        <v>1.7303240740147885E-2</v>
      </c>
      <c r="E7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1" s="26" t="s">
        <v>8</v>
      </c>
      <c r="G751" s="27">
        <v>846418598</v>
      </c>
      <c r="H751" s="26" t="s">
        <v>276</v>
      </c>
      <c r="I751" s="28" t="s">
        <v>27</v>
      </c>
    </row>
    <row r="752" spans="1:9" x14ac:dyDescent="0.2">
      <c r="A752" s="23">
        <v>831</v>
      </c>
      <c r="B752" s="35">
        <v>43827.209328703706</v>
      </c>
      <c r="C752" s="35">
        <v>43827.65996527778</v>
      </c>
      <c r="D752" s="24">
        <f>IF(AND(Chamados[[#This Row],[Abertura]]&gt;0, Chamados[[#This Row],[Fechamento]]&gt;0, Chamados[[#This Row],[Fechamento]]&gt;Chamados[[#This Row],[Abertura]]), Chamados[[#This Row],[Fechamento]]-Chamados[[#This Row],[Abertura]], "")</f>
        <v>0.45063657407445135</v>
      </c>
      <c r="E7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2" s="26" t="s">
        <v>20</v>
      </c>
      <c r="G752" s="27">
        <v>954698463</v>
      </c>
      <c r="H752" s="26" t="s">
        <v>276</v>
      </c>
      <c r="I752" s="28" t="s">
        <v>237</v>
      </c>
    </row>
    <row r="753" spans="1:9" x14ac:dyDescent="0.2">
      <c r="A753" s="23">
        <v>832</v>
      </c>
      <c r="B753" s="35">
        <v>43827.774722222224</v>
      </c>
      <c r="C753" s="35">
        <v>43828.657268518517</v>
      </c>
      <c r="D753" s="24">
        <f>IF(AND(Chamados[[#This Row],[Abertura]]&gt;0, Chamados[[#This Row],[Fechamento]]&gt;0, Chamados[[#This Row],[Fechamento]]&gt;Chamados[[#This Row],[Abertura]]), Chamados[[#This Row],[Fechamento]]-Chamados[[#This Row],[Abertura]], "")</f>
        <v>0.88254629629227566</v>
      </c>
      <c r="E7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3" s="26" t="s">
        <v>10</v>
      </c>
      <c r="G753" s="27">
        <v>871417488</v>
      </c>
      <c r="H753" s="26" t="s">
        <v>276</v>
      </c>
      <c r="I753" s="28" t="s">
        <v>260</v>
      </c>
    </row>
    <row r="754" spans="1:9" x14ac:dyDescent="0.2">
      <c r="A754" s="23">
        <v>833</v>
      </c>
      <c r="B754" s="35">
        <v>43828.066006944442</v>
      </c>
      <c r="C754" s="35">
        <v>43829.592106481483</v>
      </c>
      <c r="D754" s="24">
        <f>IF(AND(Chamados[[#This Row],[Abertura]]&gt;0, Chamados[[#This Row],[Fechamento]]&gt;0, Chamados[[#This Row],[Fechamento]]&gt;Chamados[[#This Row],[Abertura]]), Chamados[[#This Row],[Fechamento]]-Chamados[[#This Row],[Abertura]], "")</f>
        <v>1.5260995370408637</v>
      </c>
      <c r="E7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54" s="26" t="s">
        <v>10</v>
      </c>
      <c r="G754" s="27">
        <v>261960463</v>
      </c>
      <c r="H754" s="26" t="s">
        <v>277</v>
      </c>
      <c r="I754" s="28" t="s">
        <v>215</v>
      </c>
    </row>
    <row r="755" spans="1:9" x14ac:dyDescent="0.2">
      <c r="A755" s="23">
        <v>834</v>
      </c>
      <c r="B755" s="35">
        <v>43828.326643518521</v>
      </c>
      <c r="C755" s="35">
        <v>43829.334479166668</v>
      </c>
      <c r="D755" s="24">
        <f>IF(AND(Chamados[[#This Row],[Abertura]]&gt;0, Chamados[[#This Row],[Fechamento]]&gt;0, Chamados[[#This Row],[Fechamento]]&gt;Chamados[[#This Row],[Abertura]]), Chamados[[#This Row],[Fechamento]]-Chamados[[#This Row],[Abertura]], "")</f>
        <v>1.0078356481462833</v>
      </c>
      <c r="E7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55" s="26" t="s">
        <v>16</v>
      </c>
      <c r="G755" s="27">
        <v>745043231</v>
      </c>
      <c r="H755" s="26" t="s">
        <v>270</v>
      </c>
      <c r="I755" s="28" t="s">
        <v>99</v>
      </c>
    </row>
    <row r="756" spans="1:9" x14ac:dyDescent="0.2">
      <c r="A756" s="23">
        <v>835</v>
      </c>
      <c r="B756" s="35">
        <v>43828.76903935185</v>
      </c>
      <c r="C756" s="35">
        <v>43828.862245370372</v>
      </c>
      <c r="D756" s="24">
        <f>IF(AND(Chamados[[#This Row],[Abertura]]&gt;0, Chamados[[#This Row],[Fechamento]]&gt;0, Chamados[[#This Row],[Fechamento]]&gt;Chamados[[#This Row],[Abertura]]), Chamados[[#This Row],[Fechamento]]-Chamados[[#This Row],[Abertura]], "")</f>
        <v>9.3206018522323575E-2</v>
      </c>
      <c r="E7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6" s="26" t="s">
        <v>18</v>
      </c>
      <c r="G756" s="27">
        <v>209720192</v>
      </c>
      <c r="H756" s="26" t="s">
        <v>278</v>
      </c>
      <c r="I756" s="28" t="s">
        <v>143</v>
      </c>
    </row>
    <row r="757" spans="1:9" x14ac:dyDescent="0.2">
      <c r="A757" s="23">
        <v>836</v>
      </c>
      <c r="B757" s="35">
        <v>43829.261990740742</v>
      </c>
      <c r="C757" s="35">
        <v>43829.415613425925</v>
      </c>
      <c r="D757" s="24">
        <f>IF(AND(Chamados[[#This Row],[Abertura]]&gt;0, Chamados[[#This Row],[Fechamento]]&gt;0, Chamados[[#This Row],[Fechamento]]&gt;Chamados[[#This Row],[Abertura]]), Chamados[[#This Row],[Fechamento]]-Chamados[[#This Row],[Abertura]], "")</f>
        <v>0.15362268518219935</v>
      </c>
      <c r="E7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7" s="26" t="s">
        <v>18</v>
      </c>
      <c r="G757" s="27">
        <v>292902797</v>
      </c>
      <c r="H757" s="26" t="s">
        <v>270</v>
      </c>
      <c r="I757" s="28" t="s">
        <v>51</v>
      </c>
    </row>
    <row r="758" spans="1:9" x14ac:dyDescent="0.2">
      <c r="A758" s="23">
        <v>837</v>
      </c>
      <c r="B758" s="35">
        <v>43830.533888888887</v>
      </c>
      <c r="C758" s="35">
        <v>43831.029016203705</v>
      </c>
      <c r="D758" s="24">
        <f>IF(AND(Chamados[[#This Row],[Abertura]]&gt;0, Chamados[[#This Row],[Fechamento]]&gt;0, Chamados[[#This Row],[Fechamento]]&gt;Chamados[[#This Row],[Abertura]]), Chamados[[#This Row],[Fechamento]]-Chamados[[#This Row],[Abertura]], "")</f>
        <v>0.49512731481809169</v>
      </c>
      <c r="E7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8" s="26" t="s">
        <v>13</v>
      </c>
      <c r="G758" s="27">
        <v>682884451</v>
      </c>
      <c r="H758" s="26" t="s">
        <v>276</v>
      </c>
      <c r="I758" s="28" t="s">
        <v>142</v>
      </c>
    </row>
    <row r="759" spans="1:9" x14ac:dyDescent="0.2">
      <c r="A759" s="23">
        <v>838</v>
      </c>
      <c r="B759" s="35">
        <v>43830.817627314813</v>
      </c>
      <c r="C759" s="35">
        <v>43831.042928240742</v>
      </c>
      <c r="D759" s="24">
        <f>IF(AND(Chamados[[#This Row],[Abertura]]&gt;0, Chamados[[#This Row],[Fechamento]]&gt;0, Chamados[[#This Row],[Fechamento]]&gt;Chamados[[#This Row],[Abertura]]), Chamados[[#This Row],[Fechamento]]-Chamados[[#This Row],[Abertura]], "")</f>
        <v>0.22530092592933215</v>
      </c>
      <c r="E7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59" s="26" t="s">
        <v>285</v>
      </c>
      <c r="G759" s="27">
        <v>274589694</v>
      </c>
      <c r="H759" s="26" t="s">
        <v>270</v>
      </c>
      <c r="I759" s="28" t="s">
        <v>187</v>
      </c>
    </row>
    <row r="760" spans="1:9" x14ac:dyDescent="0.2">
      <c r="A760" s="23">
        <v>839</v>
      </c>
      <c r="B760" s="35">
        <v>43831.649618055555</v>
      </c>
      <c r="C760" s="35">
        <v>43831.710335648146</v>
      </c>
      <c r="D760" s="24">
        <f>IF(AND(Chamados[[#This Row],[Abertura]]&gt;0, Chamados[[#This Row],[Fechamento]]&gt;0, Chamados[[#This Row],[Fechamento]]&gt;Chamados[[#This Row],[Abertura]]), Chamados[[#This Row],[Fechamento]]-Chamados[[#This Row],[Abertura]], "")</f>
        <v>6.0717592590663116E-2</v>
      </c>
      <c r="E7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0" s="26" t="s">
        <v>284</v>
      </c>
      <c r="G760" s="27">
        <v>574363644</v>
      </c>
      <c r="H760" s="26" t="s">
        <v>276</v>
      </c>
      <c r="I760" s="28" t="s">
        <v>133</v>
      </c>
    </row>
    <row r="761" spans="1:9" x14ac:dyDescent="0.2">
      <c r="A761" s="23">
        <v>840</v>
      </c>
      <c r="B761" s="35">
        <v>43831.964363425926</v>
      </c>
      <c r="C761" s="35">
        <v>43832.720069444447</v>
      </c>
      <c r="D761" s="24">
        <f>IF(AND(Chamados[[#This Row],[Abertura]]&gt;0, Chamados[[#This Row],[Fechamento]]&gt;0, Chamados[[#This Row],[Fechamento]]&gt;Chamados[[#This Row],[Abertura]]), Chamados[[#This Row],[Fechamento]]-Chamados[[#This Row],[Abertura]], "")</f>
        <v>0.75570601852086838</v>
      </c>
      <c r="E7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1" s="26" t="s">
        <v>11</v>
      </c>
      <c r="G761" s="27">
        <v>243146226</v>
      </c>
      <c r="H761" s="26" t="s">
        <v>270</v>
      </c>
      <c r="I761" s="28" t="s">
        <v>46</v>
      </c>
    </row>
    <row r="762" spans="1:9" x14ac:dyDescent="0.2">
      <c r="A762" s="23">
        <v>841</v>
      </c>
      <c r="B762" s="35">
        <v>43832.550706018519</v>
      </c>
      <c r="C762" s="35">
        <v>43833.38890046296</v>
      </c>
      <c r="D762" s="24">
        <f>IF(AND(Chamados[[#This Row],[Abertura]]&gt;0, Chamados[[#This Row],[Fechamento]]&gt;0, Chamados[[#This Row],[Fechamento]]&gt;Chamados[[#This Row],[Abertura]]), Chamados[[#This Row],[Fechamento]]-Chamados[[#This Row],[Abertura]], "")</f>
        <v>0.83819444444088731</v>
      </c>
      <c r="E7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2" s="26" t="s">
        <v>10</v>
      </c>
      <c r="G762" s="27">
        <v>863991817</v>
      </c>
      <c r="H762" s="26" t="s">
        <v>276</v>
      </c>
      <c r="I762" s="28" t="s">
        <v>247</v>
      </c>
    </row>
    <row r="763" spans="1:9" x14ac:dyDescent="0.2">
      <c r="A763" s="23">
        <v>842</v>
      </c>
      <c r="B763" s="35">
        <v>43833.493634259263</v>
      </c>
      <c r="C763" s="35">
        <v>43834.181562500002</v>
      </c>
      <c r="D763" s="24">
        <f>IF(AND(Chamados[[#This Row],[Abertura]]&gt;0, Chamados[[#This Row],[Fechamento]]&gt;0, Chamados[[#This Row],[Fechamento]]&gt;Chamados[[#This Row],[Abertura]]), Chamados[[#This Row],[Fechamento]]-Chamados[[#This Row],[Abertura]], "")</f>
        <v>0.68792824073898373</v>
      </c>
      <c r="E7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3" s="26" t="s">
        <v>14</v>
      </c>
      <c r="G763" s="27">
        <v>272069436</v>
      </c>
      <c r="H763" s="26" t="s">
        <v>276</v>
      </c>
      <c r="I763" s="28" t="s">
        <v>74</v>
      </c>
    </row>
    <row r="764" spans="1:9" x14ac:dyDescent="0.2">
      <c r="A764" s="23">
        <v>843</v>
      </c>
      <c r="B764" s="35">
        <v>43834.732754629629</v>
      </c>
      <c r="C764" s="35">
        <v>43834.754120370373</v>
      </c>
      <c r="D764" s="24">
        <f>IF(AND(Chamados[[#This Row],[Abertura]]&gt;0, Chamados[[#This Row],[Fechamento]]&gt;0, Chamados[[#This Row],[Fechamento]]&gt;Chamados[[#This Row],[Abertura]]), Chamados[[#This Row],[Fechamento]]-Chamados[[#This Row],[Abertura]], "")</f>
        <v>2.1365740743931383E-2</v>
      </c>
      <c r="E7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4" s="26" t="s">
        <v>9</v>
      </c>
      <c r="G764" s="27">
        <v>836253882</v>
      </c>
      <c r="H764" s="26" t="s">
        <v>276</v>
      </c>
      <c r="I764" s="28" t="s">
        <v>154</v>
      </c>
    </row>
    <row r="765" spans="1:9" x14ac:dyDescent="0.2">
      <c r="A765" s="23">
        <v>844</v>
      </c>
      <c r="B765" s="35">
        <v>43834.829131944447</v>
      </c>
      <c r="C765" s="35">
        <v>43835.437152777777</v>
      </c>
      <c r="D765" s="24">
        <f>IF(AND(Chamados[[#This Row],[Abertura]]&gt;0, Chamados[[#This Row],[Fechamento]]&gt;0, Chamados[[#This Row],[Fechamento]]&gt;Chamados[[#This Row],[Abertura]]), Chamados[[#This Row],[Fechamento]]-Chamados[[#This Row],[Abertura]], "")</f>
        <v>0.60802083332964685</v>
      </c>
      <c r="E7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5" s="26" t="s">
        <v>285</v>
      </c>
      <c r="G765" s="27">
        <v>260011690</v>
      </c>
      <c r="H765" s="26" t="s">
        <v>270</v>
      </c>
      <c r="I765" s="28" t="s">
        <v>208</v>
      </c>
    </row>
    <row r="766" spans="1:9" x14ac:dyDescent="0.2">
      <c r="A766" s="23">
        <v>845</v>
      </c>
      <c r="B766" s="35">
        <v>43835.598738425928</v>
      </c>
      <c r="C766" s="35">
        <v>43836.386296296296</v>
      </c>
      <c r="D766" s="24">
        <f>IF(AND(Chamados[[#This Row],[Abertura]]&gt;0, Chamados[[#This Row],[Fechamento]]&gt;0, Chamados[[#This Row],[Fechamento]]&gt;Chamados[[#This Row],[Abertura]]), Chamados[[#This Row],[Fechamento]]-Chamados[[#This Row],[Abertura]], "")</f>
        <v>0.78755787036789116</v>
      </c>
      <c r="E7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6" s="26" t="s">
        <v>9</v>
      </c>
      <c r="G766" s="27">
        <v>749491203</v>
      </c>
      <c r="H766" s="26" t="s">
        <v>277</v>
      </c>
      <c r="I766" s="28" t="s">
        <v>153</v>
      </c>
    </row>
    <row r="767" spans="1:9" x14ac:dyDescent="0.2">
      <c r="A767" s="23">
        <v>846</v>
      </c>
      <c r="B767" s="35">
        <v>43835.603298611109</v>
      </c>
      <c r="C767" s="35">
        <v>43836.434363425928</v>
      </c>
      <c r="D767" s="24">
        <f>IF(AND(Chamados[[#This Row],[Abertura]]&gt;0, Chamados[[#This Row],[Fechamento]]&gt;0, Chamados[[#This Row],[Fechamento]]&gt;Chamados[[#This Row],[Abertura]]), Chamados[[#This Row],[Fechamento]]-Chamados[[#This Row],[Abertura]], "")</f>
        <v>0.83106481481809169</v>
      </c>
      <c r="E7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7" s="26" t="s">
        <v>9</v>
      </c>
      <c r="G767" s="27">
        <v>122506108</v>
      </c>
      <c r="H767" s="26" t="s">
        <v>276</v>
      </c>
      <c r="I767" s="28" t="s">
        <v>29</v>
      </c>
    </row>
    <row r="768" spans="1:9" x14ac:dyDescent="0.2">
      <c r="A768" s="23">
        <v>847</v>
      </c>
      <c r="B768" s="35">
        <v>43837.307395833333</v>
      </c>
      <c r="C768" s="35">
        <v>43838.103958333333</v>
      </c>
      <c r="D768" s="24">
        <f>IF(AND(Chamados[[#This Row],[Abertura]]&gt;0, Chamados[[#This Row],[Fechamento]]&gt;0, Chamados[[#This Row],[Fechamento]]&gt;Chamados[[#This Row],[Abertura]]), Chamados[[#This Row],[Fechamento]]-Chamados[[#This Row],[Abertura]], "")</f>
        <v>0.79656249999970896</v>
      </c>
      <c r="E7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8" s="26" t="s">
        <v>15</v>
      </c>
      <c r="G768" s="27">
        <v>212120653</v>
      </c>
      <c r="H768" s="26" t="s">
        <v>276</v>
      </c>
      <c r="I768" s="28" t="s">
        <v>88</v>
      </c>
    </row>
    <row r="769" spans="1:9" x14ac:dyDescent="0.2">
      <c r="A769" s="23">
        <v>848</v>
      </c>
      <c r="B769" s="35">
        <v>43837.703402777777</v>
      </c>
      <c r="C769" s="35">
        <v>43837.864953703705</v>
      </c>
      <c r="D769" s="24">
        <f>IF(AND(Chamados[[#This Row],[Abertura]]&gt;0, Chamados[[#This Row],[Fechamento]]&gt;0, Chamados[[#This Row],[Fechamento]]&gt;Chamados[[#This Row],[Abertura]]), Chamados[[#This Row],[Fechamento]]-Chamados[[#This Row],[Abertura]], "")</f>
        <v>0.161550925928168</v>
      </c>
      <c r="E7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69" s="26" t="s">
        <v>9</v>
      </c>
      <c r="G769" s="27">
        <v>882379994</v>
      </c>
      <c r="H769" s="26" t="s">
        <v>276</v>
      </c>
      <c r="I769" s="28" t="s">
        <v>223</v>
      </c>
    </row>
    <row r="770" spans="1:9" x14ac:dyDescent="0.2">
      <c r="A770" s="23">
        <v>849</v>
      </c>
      <c r="B770" s="35">
        <v>43839.163946759261</v>
      </c>
      <c r="C770" s="35">
        <v>43839.883483796293</v>
      </c>
      <c r="D770" s="24">
        <f>IF(AND(Chamados[[#This Row],[Abertura]]&gt;0, Chamados[[#This Row],[Fechamento]]&gt;0, Chamados[[#This Row],[Fechamento]]&gt;Chamados[[#This Row],[Abertura]]), Chamados[[#This Row],[Fechamento]]-Chamados[[#This Row],[Abertura]], "")</f>
        <v>0.71953703703184146</v>
      </c>
      <c r="E7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0" s="26" t="s">
        <v>285</v>
      </c>
      <c r="G770" s="27">
        <v>939313670</v>
      </c>
      <c r="H770" s="26" t="s">
        <v>270</v>
      </c>
      <c r="I770" s="28" t="s">
        <v>254</v>
      </c>
    </row>
    <row r="771" spans="1:9" x14ac:dyDescent="0.2">
      <c r="A771" s="23">
        <v>850</v>
      </c>
      <c r="B771" s="35">
        <v>43839.4768287037</v>
      </c>
      <c r="C771" s="35">
        <v>43840.071608796294</v>
      </c>
      <c r="D771" s="24">
        <f>IF(AND(Chamados[[#This Row],[Abertura]]&gt;0, Chamados[[#This Row],[Fechamento]]&gt;0, Chamados[[#This Row],[Fechamento]]&gt;Chamados[[#This Row],[Abertura]]), Chamados[[#This Row],[Fechamento]]-Chamados[[#This Row],[Abertura]], "")</f>
        <v>0.59478009259328246</v>
      </c>
      <c r="E7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1" s="26" t="s">
        <v>15</v>
      </c>
      <c r="G771" s="27">
        <v>785922475</v>
      </c>
      <c r="H771" s="26" t="s">
        <v>277</v>
      </c>
      <c r="I771" s="28" t="s">
        <v>43</v>
      </c>
    </row>
    <row r="772" spans="1:9" x14ac:dyDescent="0.2">
      <c r="A772" s="23">
        <v>851</v>
      </c>
      <c r="B772" s="35">
        <v>43840.038703703707</v>
      </c>
      <c r="C772" s="35">
        <v>43841.025648148148</v>
      </c>
      <c r="D772" s="24">
        <f>IF(AND(Chamados[[#This Row],[Abertura]]&gt;0, Chamados[[#This Row],[Fechamento]]&gt;0, Chamados[[#This Row],[Fechamento]]&gt;Chamados[[#This Row],[Abertura]]), Chamados[[#This Row],[Fechamento]]-Chamados[[#This Row],[Abertura]], "")</f>
        <v>0.98694444444117835</v>
      </c>
      <c r="E7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2" s="26" t="s">
        <v>15</v>
      </c>
      <c r="G772" s="27">
        <v>401451917</v>
      </c>
      <c r="H772" s="26" t="s">
        <v>270</v>
      </c>
      <c r="I772" s="28" t="s">
        <v>180</v>
      </c>
    </row>
    <row r="773" spans="1:9" x14ac:dyDescent="0.2">
      <c r="A773" s="23">
        <v>852</v>
      </c>
      <c r="B773" s="35">
        <v>43840.303229166668</v>
      </c>
      <c r="C773" s="35">
        <v>43840.868819444448</v>
      </c>
      <c r="D773" s="24">
        <f>IF(AND(Chamados[[#This Row],[Abertura]]&gt;0, Chamados[[#This Row],[Fechamento]]&gt;0, Chamados[[#This Row],[Fechamento]]&gt;Chamados[[#This Row],[Abertura]]), Chamados[[#This Row],[Fechamento]]-Chamados[[#This Row],[Abertura]], "")</f>
        <v>0.56559027777984738</v>
      </c>
      <c r="E7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3" s="26" t="s">
        <v>15</v>
      </c>
      <c r="G773" s="27">
        <v>845004949</v>
      </c>
      <c r="H773" s="26" t="s">
        <v>278</v>
      </c>
      <c r="I773" s="28" t="s">
        <v>116</v>
      </c>
    </row>
    <row r="774" spans="1:9" x14ac:dyDescent="0.2">
      <c r="A774" s="23">
        <v>853</v>
      </c>
      <c r="B774" s="35">
        <v>43842.796863425923</v>
      </c>
      <c r="C774" s="35">
        <v>43843.111087962963</v>
      </c>
      <c r="D774" s="24">
        <f>IF(AND(Chamados[[#This Row],[Abertura]]&gt;0, Chamados[[#This Row],[Fechamento]]&gt;0, Chamados[[#This Row],[Fechamento]]&gt;Chamados[[#This Row],[Abertura]]), Chamados[[#This Row],[Fechamento]]-Chamados[[#This Row],[Abertura]], "")</f>
        <v>0.31422453703999054</v>
      </c>
      <c r="E7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4" s="26" t="s">
        <v>14</v>
      </c>
      <c r="G774" s="27">
        <v>320862007</v>
      </c>
      <c r="H774" s="26" t="s">
        <v>276</v>
      </c>
      <c r="I774" s="28" t="s">
        <v>97</v>
      </c>
    </row>
    <row r="775" spans="1:9" x14ac:dyDescent="0.2">
      <c r="A775" s="23">
        <v>855</v>
      </c>
      <c r="B775" s="35">
        <v>43844.470810185187</v>
      </c>
      <c r="C775" s="35">
        <v>43844.963402777779</v>
      </c>
      <c r="D775" s="24">
        <f>IF(AND(Chamados[[#This Row],[Abertura]]&gt;0, Chamados[[#This Row],[Fechamento]]&gt;0, Chamados[[#This Row],[Fechamento]]&gt;Chamados[[#This Row],[Abertura]]), Chamados[[#This Row],[Fechamento]]-Chamados[[#This Row],[Abertura]], "")</f>
        <v>0.49259259259270038</v>
      </c>
      <c r="E7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5" s="26" t="s">
        <v>17</v>
      </c>
      <c r="G775" s="27">
        <v>985420342</v>
      </c>
      <c r="H775" s="26" t="s">
        <v>278</v>
      </c>
      <c r="I775" s="28" t="s">
        <v>87</v>
      </c>
    </row>
    <row r="776" spans="1:9" x14ac:dyDescent="0.2">
      <c r="A776" s="23">
        <v>856</v>
      </c>
      <c r="B776" s="35">
        <v>43844.497650462959</v>
      </c>
      <c r="C776" s="35">
        <v>43846.214467592596</v>
      </c>
      <c r="D776" s="24">
        <f>IF(AND(Chamados[[#This Row],[Abertura]]&gt;0, Chamados[[#This Row],[Fechamento]]&gt;0, Chamados[[#This Row],[Fechamento]]&gt;Chamados[[#This Row],[Abertura]]), Chamados[[#This Row],[Fechamento]]-Chamados[[#This Row],[Abertura]], "")</f>
        <v>1.7168171296361834</v>
      </c>
      <c r="E7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76" s="26" t="s">
        <v>21</v>
      </c>
      <c r="G776" s="27">
        <v>43403000</v>
      </c>
      <c r="H776" s="26" t="s">
        <v>270</v>
      </c>
      <c r="I776" s="28" t="s">
        <v>143</v>
      </c>
    </row>
    <row r="777" spans="1:9" x14ac:dyDescent="0.2">
      <c r="A777" s="23">
        <v>857</v>
      </c>
      <c r="B777" s="35">
        <v>43844.740393518521</v>
      </c>
      <c r="C777" s="35">
        <v>43845.650023148148</v>
      </c>
      <c r="D777" s="24">
        <f>IF(AND(Chamados[[#This Row],[Abertura]]&gt;0, Chamados[[#This Row],[Fechamento]]&gt;0, Chamados[[#This Row],[Fechamento]]&gt;Chamados[[#This Row],[Abertura]]), Chamados[[#This Row],[Fechamento]]-Chamados[[#This Row],[Abertura]], "")</f>
        <v>0.90962962962657912</v>
      </c>
      <c r="E7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7" s="26" t="s">
        <v>9</v>
      </c>
      <c r="G777" s="27">
        <v>780057673</v>
      </c>
      <c r="H777" s="26" t="s">
        <v>270</v>
      </c>
      <c r="I777" s="28" t="s">
        <v>137</v>
      </c>
    </row>
    <row r="778" spans="1:9" x14ac:dyDescent="0.2">
      <c r="A778" s="23">
        <v>858</v>
      </c>
      <c r="B778" s="35">
        <v>43845.167395833334</v>
      </c>
      <c r="C778" s="35">
        <v>43846.478819444441</v>
      </c>
      <c r="D778" s="24">
        <f>IF(AND(Chamados[[#This Row],[Abertura]]&gt;0, Chamados[[#This Row],[Fechamento]]&gt;0, Chamados[[#This Row],[Fechamento]]&gt;Chamados[[#This Row],[Abertura]]), Chamados[[#This Row],[Fechamento]]-Chamados[[#This Row],[Abertura]], "")</f>
        <v>1.3114236111068749</v>
      </c>
      <c r="E7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78" s="26" t="s">
        <v>16</v>
      </c>
      <c r="G778" s="27">
        <v>207296576</v>
      </c>
      <c r="H778" s="26" t="s">
        <v>270</v>
      </c>
      <c r="I778" s="28" t="s">
        <v>180</v>
      </c>
    </row>
    <row r="779" spans="1:9" x14ac:dyDescent="0.2">
      <c r="A779" s="23">
        <v>859</v>
      </c>
      <c r="B779" s="35">
        <v>43845.221215277779</v>
      </c>
      <c r="C779" s="35">
        <v>43846.018969907411</v>
      </c>
      <c r="D779" s="24">
        <f>IF(AND(Chamados[[#This Row],[Abertura]]&gt;0, Chamados[[#This Row],[Fechamento]]&gt;0, Chamados[[#This Row],[Fechamento]]&gt;Chamados[[#This Row],[Abertura]]), Chamados[[#This Row],[Fechamento]]-Chamados[[#This Row],[Abertura]], "")</f>
        <v>0.79775462963152677</v>
      </c>
      <c r="E7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79" s="26" t="s">
        <v>10</v>
      </c>
      <c r="G779" s="27">
        <v>552397766</v>
      </c>
      <c r="H779" s="26" t="s">
        <v>276</v>
      </c>
      <c r="I779" s="28" t="s">
        <v>167</v>
      </c>
    </row>
    <row r="780" spans="1:9" x14ac:dyDescent="0.2">
      <c r="A780" s="23">
        <v>860</v>
      </c>
      <c r="B780" s="35">
        <v>43845.697754629633</v>
      </c>
      <c r="C780" s="35">
        <v>43847.61619212963</v>
      </c>
      <c r="D780" s="24">
        <f>IF(AND(Chamados[[#This Row],[Abertura]]&gt;0, Chamados[[#This Row],[Fechamento]]&gt;0, Chamados[[#This Row],[Fechamento]]&gt;Chamados[[#This Row],[Abertura]]), Chamados[[#This Row],[Fechamento]]-Chamados[[#This Row],[Abertura]], "")</f>
        <v>1.9184374999967986</v>
      </c>
      <c r="E7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80" s="26" t="s">
        <v>16</v>
      </c>
      <c r="G780" s="27">
        <v>231426248</v>
      </c>
      <c r="H780" s="26" t="s">
        <v>270</v>
      </c>
      <c r="I780" s="28" t="s">
        <v>156</v>
      </c>
    </row>
    <row r="781" spans="1:9" x14ac:dyDescent="0.2">
      <c r="A781" s="23">
        <v>861</v>
      </c>
      <c r="B781" s="35">
        <v>43847.115127314813</v>
      </c>
      <c r="C781" s="35">
        <v>43847.471909722219</v>
      </c>
      <c r="D781" s="24">
        <f>IF(AND(Chamados[[#This Row],[Abertura]]&gt;0, Chamados[[#This Row],[Fechamento]]&gt;0, Chamados[[#This Row],[Fechamento]]&gt;Chamados[[#This Row],[Abertura]]), Chamados[[#This Row],[Fechamento]]-Chamados[[#This Row],[Abertura]], "")</f>
        <v>0.35678240740526235</v>
      </c>
      <c r="E7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1" s="26" t="s">
        <v>13</v>
      </c>
      <c r="G781" s="27">
        <v>726380668</v>
      </c>
      <c r="H781" s="26" t="s">
        <v>276</v>
      </c>
      <c r="I781" s="28" t="s">
        <v>241</v>
      </c>
    </row>
    <row r="782" spans="1:9" x14ac:dyDescent="0.2">
      <c r="A782" s="23">
        <v>862</v>
      </c>
      <c r="B782" s="35">
        <v>43847.529687499999</v>
      </c>
      <c r="C782" s="35">
        <v>43849.331863425927</v>
      </c>
      <c r="D782" s="24">
        <f>IF(AND(Chamados[[#This Row],[Abertura]]&gt;0, Chamados[[#This Row],[Fechamento]]&gt;0, Chamados[[#This Row],[Fechamento]]&gt;Chamados[[#This Row],[Abertura]]), Chamados[[#This Row],[Fechamento]]-Chamados[[#This Row],[Abertura]], "")</f>
        <v>1.802175925928168</v>
      </c>
      <c r="E7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82" s="26" t="s">
        <v>285</v>
      </c>
      <c r="G782" s="27">
        <v>442056297</v>
      </c>
      <c r="H782" s="26" t="s">
        <v>277</v>
      </c>
      <c r="I782" s="28" t="s">
        <v>109</v>
      </c>
    </row>
    <row r="783" spans="1:9" x14ac:dyDescent="0.2">
      <c r="A783" s="23">
        <v>863</v>
      </c>
      <c r="B783" s="35">
        <v>43847.788935185185</v>
      </c>
      <c r="C783" s="35">
        <v>43848.027106481481</v>
      </c>
      <c r="D783" s="24">
        <f>IF(AND(Chamados[[#This Row],[Abertura]]&gt;0, Chamados[[#This Row],[Fechamento]]&gt;0, Chamados[[#This Row],[Fechamento]]&gt;Chamados[[#This Row],[Abertura]]), Chamados[[#This Row],[Fechamento]]-Chamados[[#This Row],[Abertura]], "")</f>
        <v>0.23817129629605915</v>
      </c>
      <c r="E7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3" s="26" t="s">
        <v>16</v>
      </c>
      <c r="G783" s="27">
        <v>473558273</v>
      </c>
      <c r="H783" s="26" t="s">
        <v>276</v>
      </c>
      <c r="I783" s="28" t="s">
        <v>89</v>
      </c>
    </row>
    <row r="784" spans="1:9" x14ac:dyDescent="0.2">
      <c r="A784" s="23">
        <v>864</v>
      </c>
      <c r="B784" s="35">
        <v>43848.016041666669</v>
      </c>
      <c r="C784" s="35">
        <v>43848.379942129628</v>
      </c>
      <c r="D784" s="24">
        <f>IF(AND(Chamados[[#This Row],[Abertura]]&gt;0, Chamados[[#This Row],[Fechamento]]&gt;0, Chamados[[#This Row],[Fechamento]]&gt;Chamados[[#This Row],[Abertura]]), Chamados[[#This Row],[Fechamento]]-Chamados[[#This Row],[Abertura]], "")</f>
        <v>0.36390046295855427</v>
      </c>
      <c r="E7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4" s="26" t="s">
        <v>13</v>
      </c>
      <c r="G784" s="27">
        <v>968879083</v>
      </c>
      <c r="H784" s="26" t="s">
        <v>270</v>
      </c>
      <c r="I784" s="28" t="s">
        <v>176</v>
      </c>
    </row>
    <row r="785" spans="1:9" x14ac:dyDescent="0.2">
      <c r="A785" s="23">
        <v>865</v>
      </c>
      <c r="B785" s="35">
        <v>43848.180787037039</v>
      </c>
      <c r="C785" s="35">
        <v>43848.315497685187</v>
      </c>
      <c r="D785" s="24">
        <f>IF(AND(Chamados[[#This Row],[Abertura]]&gt;0, Chamados[[#This Row],[Fechamento]]&gt;0, Chamados[[#This Row],[Fechamento]]&gt;Chamados[[#This Row],[Abertura]]), Chamados[[#This Row],[Fechamento]]-Chamados[[#This Row],[Abertura]], "")</f>
        <v>0.13471064814802958</v>
      </c>
      <c r="E7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5" s="26" t="s">
        <v>17</v>
      </c>
      <c r="G785" s="27">
        <v>129972765</v>
      </c>
      <c r="H785" s="26" t="s">
        <v>278</v>
      </c>
      <c r="I785" s="28" t="s">
        <v>206</v>
      </c>
    </row>
    <row r="786" spans="1:9" x14ac:dyDescent="0.2">
      <c r="A786" s="23">
        <v>866</v>
      </c>
      <c r="B786" s="35">
        <v>43848.8515625</v>
      </c>
      <c r="C786" s="35">
        <v>43850.059560185182</v>
      </c>
      <c r="D786" s="24">
        <f>IF(AND(Chamados[[#This Row],[Abertura]]&gt;0, Chamados[[#This Row],[Fechamento]]&gt;0, Chamados[[#This Row],[Fechamento]]&gt;Chamados[[#This Row],[Abertura]]), Chamados[[#This Row],[Fechamento]]-Chamados[[#This Row],[Abertura]], "")</f>
        <v>1.2079976851819083</v>
      </c>
      <c r="E7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86" s="26" t="s">
        <v>8</v>
      </c>
      <c r="G786" s="27">
        <v>654186505</v>
      </c>
      <c r="H786" s="26" t="s">
        <v>270</v>
      </c>
      <c r="I786" s="28" t="s">
        <v>239</v>
      </c>
    </row>
    <row r="787" spans="1:9" x14ac:dyDescent="0.2">
      <c r="A787" s="23">
        <v>867</v>
      </c>
      <c r="B787" s="35">
        <v>43849.524918981479</v>
      </c>
      <c r="C787" s="35">
        <v>43850.486666666664</v>
      </c>
      <c r="D787" s="24">
        <f>IF(AND(Chamados[[#This Row],[Abertura]]&gt;0, Chamados[[#This Row],[Fechamento]]&gt;0, Chamados[[#This Row],[Fechamento]]&gt;Chamados[[#This Row],[Abertura]]), Chamados[[#This Row],[Fechamento]]-Chamados[[#This Row],[Abertura]], "")</f>
        <v>0.96174768518540077</v>
      </c>
      <c r="E7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7" s="26" t="s">
        <v>8</v>
      </c>
      <c r="G787" s="27">
        <v>763529606</v>
      </c>
      <c r="H787" s="26" t="s">
        <v>276</v>
      </c>
      <c r="I787" s="28" t="s">
        <v>69</v>
      </c>
    </row>
    <row r="788" spans="1:9" x14ac:dyDescent="0.2">
      <c r="A788" s="23">
        <v>868</v>
      </c>
      <c r="B788" s="35">
        <v>43852.26152777778</v>
      </c>
      <c r="C788" s="35">
        <v>43852.864062499997</v>
      </c>
      <c r="D788" s="24">
        <f>IF(AND(Chamados[[#This Row],[Abertura]]&gt;0, Chamados[[#This Row],[Fechamento]]&gt;0, Chamados[[#This Row],[Fechamento]]&gt;Chamados[[#This Row],[Abertura]]), Chamados[[#This Row],[Fechamento]]-Chamados[[#This Row],[Abertura]], "")</f>
        <v>0.60253472221666016</v>
      </c>
      <c r="E7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88" s="26" t="s">
        <v>9</v>
      </c>
      <c r="G788" s="27">
        <v>334772874</v>
      </c>
      <c r="H788" s="26" t="s">
        <v>277</v>
      </c>
      <c r="I788" s="28" t="s">
        <v>153</v>
      </c>
    </row>
    <row r="789" spans="1:9" x14ac:dyDescent="0.2">
      <c r="A789" s="23">
        <v>869</v>
      </c>
      <c r="B789" s="35">
        <v>43852.374409722222</v>
      </c>
      <c r="C789" s="35">
        <v>43853.432696759257</v>
      </c>
      <c r="D789" s="24">
        <f>IF(AND(Chamados[[#This Row],[Abertura]]&gt;0, Chamados[[#This Row],[Fechamento]]&gt;0, Chamados[[#This Row],[Fechamento]]&gt;Chamados[[#This Row],[Abertura]]), Chamados[[#This Row],[Fechamento]]-Chamados[[#This Row],[Abertura]], "")</f>
        <v>1.0582870370344608</v>
      </c>
      <c r="E7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89" s="26" t="s">
        <v>8</v>
      </c>
      <c r="G789" s="27">
        <v>929750484</v>
      </c>
      <c r="H789" s="26" t="s">
        <v>277</v>
      </c>
      <c r="I789" s="28" t="s">
        <v>167</v>
      </c>
    </row>
    <row r="790" spans="1:9" x14ac:dyDescent="0.2">
      <c r="A790" s="23">
        <v>872</v>
      </c>
      <c r="B790" s="35">
        <v>43855.911597222221</v>
      </c>
      <c r="C790" s="35">
        <v>43856.063275462962</v>
      </c>
      <c r="D790" s="24">
        <f>IF(AND(Chamados[[#This Row],[Abertura]]&gt;0, Chamados[[#This Row],[Fechamento]]&gt;0, Chamados[[#This Row],[Fechamento]]&gt;Chamados[[#This Row],[Abertura]]), Chamados[[#This Row],[Fechamento]]-Chamados[[#This Row],[Abertura]], "")</f>
        <v>0.15167824074160308</v>
      </c>
      <c r="E7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0" s="26" t="s">
        <v>269</v>
      </c>
      <c r="G790" s="27">
        <v>220044493</v>
      </c>
      <c r="H790" s="26" t="s">
        <v>270</v>
      </c>
      <c r="I790" s="28" t="s">
        <v>108</v>
      </c>
    </row>
    <row r="791" spans="1:9" x14ac:dyDescent="0.2">
      <c r="A791" s="23">
        <v>873</v>
      </c>
      <c r="B791" s="35">
        <v>43856.609861111108</v>
      </c>
      <c r="C791" s="35">
        <v>43857.181354166663</v>
      </c>
      <c r="D791" s="24">
        <f>IF(AND(Chamados[[#This Row],[Abertura]]&gt;0, Chamados[[#This Row],[Fechamento]]&gt;0, Chamados[[#This Row],[Fechamento]]&gt;Chamados[[#This Row],[Abertura]]), Chamados[[#This Row],[Fechamento]]-Chamados[[#This Row],[Abertura]], "")</f>
        <v>0.57149305555503815</v>
      </c>
      <c r="E7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1" s="26" t="s">
        <v>21</v>
      </c>
      <c r="G791" s="27">
        <v>937450928</v>
      </c>
      <c r="H791" s="26" t="s">
        <v>276</v>
      </c>
      <c r="I791" s="28" t="s">
        <v>44</v>
      </c>
    </row>
    <row r="792" spans="1:9" x14ac:dyDescent="0.2">
      <c r="A792" s="23">
        <v>874</v>
      </c>
      <c r="B792" s="35">
        <v>43856.644097222219</v>
      </c>
      <c r="C792" s="35">
        <v>43858.255729166667</v>
      </c>
      <c r="D792" s="24">
        <f>IF(AND(Chamados[[#This Row],[Abertura]]&gt;0, Chamados[[#This Row],[Fechamento]]&gt;0, Chamados[[#This Row],[Fechamento]]&gt;Chamados[[#This Row],[Abertura]]), Chamados[[#This Row],[Fechamento]]-Chamados[[#This Row],[Abertura]], "")</f>
        <v>1.6116319444481633</v>
      </c>
      <c r="E7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792" s="26" t="s">
        <v>18</v>
      </c>
      <c r="G792" s="27">
        <v>877835742</v>
      </c>
      <c r="H792" s="26" t="s">
        <v>270</v>
      </c>
      <c r="I792" s="28" t="s">
        <v>80</v>
      </c>
    </row>
    <row r="793" spans="1:9" x14ac:dyDescent="0.2">
      <c r="A793" s="23">
        <v>875</v>
      </c>
      <c r="B793" s="35">
        <v>43858.340069444443</v>
      </c>
      <c r="C793" s="35">
        <v>43858.93608796296</v>
      </c>
      <c r="D793" s="24">
        <f>IF(AND(Chamados[[#This Row],[Abertura]]&gt;0, Chamados[[#This Row],[Fechamento]]&gt;0, Chamados[[#This Row],[Fechamento]]&gt;Chamados[[#This Row],[Abertura]]), Chamados[[#This Row],[Fechamento]]-Chamados[[#This Row],[Abertura]], "")</f>
        <v>0.59601851851766696</v>
      </c>
      <c r="E7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3" s="26" t="s">
        <v>14</v>
      </c>
      <c r="G793" s="27">
        <v>806982364</v>
      </c>
      <c r="H793" s="26" t="s">
        <v>277</v>
      </c>
      <c r="I793" s="28" t="s">
        <v>201</v>
      </c>
    </row>
    <row r="794" spans="1:9" x14ac:dyDescent="0.2">
      <c r="A794" s="23">
        <v>876</v>
      </c>
      <c r="B794" s="35">
        <v>43858.726435185185</v>
      </c>
      <c r="C794" s="35">
        <v>43858.835428240738</v>
      </c>
      <c r="D794" s="24">
        <f>IF(AND(Chamados[[#This Row],[Abertura]]&gt;0, Chamados[[#This Row],[Fechamento]]&gt;0, Chamados[[#This Row],[Fechamento]]&gt;Chamados[[#This Row],[Abertura]]), Chamados[[#This Row],[Fechamento]]-Chamados[[#This Row],[Abertura]], "")</f>
        <v>0.10899305555358296</v>
      </c>
      <c r="E7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4" s="26" t="s">
        <v>9</v>
      </c>
      <c r="G794" s="27">
        <v>78418820</v>
      </c>
      <c r="H794" s="26" t="s">
        <v>276</v>
      </c>
      <c r="I794" s="28" t="s">
        <v>288</v>
      </c>
    </row>
    <row r="795" spans="1:9" x14ac:dyDescent="0.2">
      <c r="A795" s="23">
        <v>877</v>
      </c>
      <c r="B795" s="35">
        <v>43859.306145833332</v>
      </c>
      <c r="C795" s="35">
        <v>43859.291666666664</v>
      </c>
      <c r="D795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7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795" s="26" t="s">
        <v>10</v>
      </c>
      <c r="G795" s="27">
        <v>463153161</v>
      </c>
      <c r="H795" s="26" t="s">
        <v>276</v>
      </c>
      <c r="I795" s="28" t="s">
        <v>237</v>
      </c>
    </row>
    <row r="796" spans="1:9" x14ac:dyDescent="0.2">
      <c r="A796" s="23">
        <v>878</v>
      </c>
      <c r="B796" s="35">
        <v>43859.880972222221</v>
      </c>
      <c r="C796" s="35">
        <v>43860.523078703707</v>
      </c>
      <c r="D796" s="24">
        <f>IF(AND(Chamados[[#This Row],[Abertura]]&gt;0, Chamados[[#This Row],[Fechamento]]&gt;0, Chamados[[#This Row],[Fechamento]]&gt;Chamados[[#This Row],[Abertura]]), Chamados[[#This Row],[Fechamento]]-Chamados[[#This Row],[Abertura]], "")</f>
        <v>0.6421064814858255</v>
      </c>
      <c r="E7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6" s="26" t="s">
        <v>13</v>
      </c>
      <c r="G796" s="27">
        <v>42822800</v>
      </c>
      <c r="H796" s="26" t="s">
        <v>276</v>
      </c>
      <c r="I796" s="28" t="s">
        <v>227</v>
      </c>
    </row>
    <row r="797" spans="1:9" x14ac:dyDescent="0.2">
      <c r="A797" s="23">
        <v>879</v>
      </c>
      <c r="B797" s="35">
        <v>43860.214050925926</v>
      </c>
      <c r="C797" s="35">
        <v>43860.818078703705</v>
      </c>
      <c r="D797" s="24">
        <f>IF(AND(Chamados[[#This Row],[Abertura]]&gt;0, Chamados[[#This Row],[Fechamento]]&gt;0, Chamados[[#This Row],[Fechamento]]&gt;Chamados[[#This Row],[Abertura]]), Chamados[[#This Row],[Fechamento]]-Chamados[[#This Row],[Abertura]], "")</f>
        <v>0.60402777777926531</v>
      </c>
      <c r="E7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7" s="26" t="s">
        <v>269</v>
      </c>
      <c r="G797" s="27">
        <v>536715795</v>
      </c>
      <c r="H797" s="26" t="s">
        <v>278</v>
      </c>
      <c r="I797" s="28" t="s">
        <v>81</v>
      </c>
    </row>
    <row r="798" spans="1:9" x14ac:dyDescent="0.2">
      <c r="A798" s="23">
        <v>880</v>
      </c>
      <c r="B798" s="35">
        <v>43860.244872685187</v>
      </c>
      <c r="C798" s="35">
        <v>43860.98333333333</v>
      </c>
      <c r="D798" s="24">
        <f>IF(AND(Chamados[[#This Row],[Abertura]]&gt;0, Chamados[[#This Row],[Fechamento]]&gt;0, Chamados[[#This Row],[Fechamento]]&gt;Chamados[[#This Row],[Abertura]]), Chamados[[#This Row],[Fechamento]]-Chamados[[#This Row],[Abertura]], "")</f>
        <v>0.73846064814279089</v>
      </c>
      <c r="E7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8" s="26" t="s">
        <v>284</v>
      </c>
      <c r="G798" s="27">
        <v>57859217</v>
      </c>
      <c r="H798" s="26" t="s">
        <v>278</v>
      </c>
      <c r="I798" s="28" t="s">
        <v>47</v>
      </c>
    </row>
    <row r="799" spans="1:9" x14ac:dyDescent="0.2">
      <c r="A799" s="23">
        <v>881</v>
      </c>
      <c r="B799" s="35">
        <v>43860.257488425923</v>
      </c>
      <c r="C799" s="35">
        <v>43860.837118055555</v>
      </c>
      <c r="D799" s="24">
        <f>IF(AND(Chamados[[#This Row],[Abertura]]&gt;0, Chamados[[#This Row],[Fechamento]]&gt;0, Chamados[[#This Row],[Fechamento]]&gt;Chamados[[#This Row],[Abertura]]), Chamados[[#This Row],[Fechamento]]-Chamados[[#This Row],[Abertura]], "")</f>
        <v>0.57962962963210884</v>
      </c>
      <c r="E7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799" s="26" t="s">
        <v>285</v>
      </c>
      <c r="G799" s="27">
        <v>133208699</v>
      </c>
      <c r="H799" s="26" t="s">
        <v>278</v>
      </c>
      <c r="I799" s="28" t="s">
        <v>100</v>
      </c>
    </row>
    <row r="800" spans="1:9" x14ac:dyDescent="0.2">
      <c r="A800" s="23">
        <v>882</v>
      </c>
      <c r="B800" s="35">
        <v>43860.903773148151</v>
      </c>
      <c r="C800" s="35">
        <v>43862.734131944446</v>
      </c>
      <c r="D800" s="24">
        <f>IF(AND(Chamados[[#This Row],[Abertura]]&gt;0, Chamados[[#This Row],[Fechamento]]&gt;0, Chamados[[#This Row],[Fechamento]]&gt;Chamados[[#This Row],[Abertura]]), Chamados[[#This Row],[Fechamento]]-Chamados[[#This Row],[Abertura]], "")</f>
        <v>1.830358796294604</v>
      </c>
      <c r="E8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00" s="26" t="s">
        <v>20</v>
      </c>
      <c r="G800" s="27">
        <v>908689018</v>
      </c>
      <c r="H800" s="26" t="s">
        <v>270</v>
      </c>
      <c r="I800" s="28" t="s">
        <v>226</v>
      </c>
    </row>
    <row r="801" spans="1:9" x14ac:dyDescent="0.2">
      <c r="A801" s="23">
        <v>883</v>
      </c>
      <c r="B801" s="35">
        <v>43861.16165509259</v>
      </c>
      <c r="C801" s="35">
        <v>43861.396817129629</v>
      </c>
      <c r="D801" s="24">
        <f>IF(AND(Chamados[[#This Row],[Abertura]]&gt;0, Chamados[[#This Row],[Fechamento]]&gt;0, Chamados[[#This Row],[Fechamento]]&gt;Chamados[[#This Row],[Abertura]]), Chamados[[#This Row],[Fechamento]]-Chamados[[#This Row],[Abertura]], "")</f>
        <v>0.23516203703911742</v>
      </c>
      <c r="E8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1" s="26" t="s">
        <v>20</v>
      </c>
      <c r="G801" s="27">
        <v>284206226</v>
      </c>
      <c r="H801" s="26" t="s">
        <v>276</v>
      </c>
      <c r="I801" s="28" t="s">
        <v>82</v>
      </c>
    </row>
    <row r="802" spans="1:9" x14ac:dyDescent="0.2">
      <c r="A802" s="23">
        <v>884</v>
      </c>
      <c r="B802" s="35">
        <v>43861.350590277776</v>
      </c>
      <c r="C802" s="35">
        <v>43861.527453703704</v>
      </c>
      <c r="D802" s="24">
        <f>IF(AND(Chamados[[#This Row],[Abertura]]&gt;0, Chamados[[#This Row],[Fechamento]]&gt;0, Chamados[[#This Row],[Fechamento]]&gt;Chamados[[#This Row],[Abertura]]), Chamados[[#This Row],[Fechamento]]-Chamados[[#This Row],[Abertura]], "")</f>
        <v>0.17686342592787696</v>
      </c>
      <c r="E8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2" s="26" t="s">
        <v>284</v>
      </c>
      <c r="G802" s="27">
        <v>486700941</v>
      </c>
      <c r="H802" s="26" t="s">
        <v>270</v>
      </c>
      <c r="I802" s="28" t="s">
        <v>248</v>
      </c>
    </row>
    <row r="803" spans="1:9" x14ac:dyDescent="0.2">
      <c r="A803" s="23">
        <v>885</v>
      </c>
      <c r="B803" s="35">
        <v>43861.900960648149</v>
      </c>
      <c r="C803" s="35">
        <v>43862.683541666665</v>
      </c>
      <c r="D803" s="24">
        <f>IF(AND(Chamados[[#This Row],[Abertura]]&gt;0, Chamados[[#This Row],[Fechamento]]&gt;0, Chamados[[#This Row],[Fechamento]]&gt;Chamados[[#This Row],[Abertura]]), Chamados[[#This Row],[Fechamento]]-Chamados[[#This Row],[Abertura]], "")</f>
        <v>0.78258101851679385</v>
      </c>
      <c r="E8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3" s="26" t="s">
        <v>15</v>
      </c>
      <c r="G803" s="27">
        <v>785406153</v>
      </c>
      <c r="H803" s="26" t="s">
        <v>276</v>
      </c>
      <c r="I803" s="28" t="s">
        <v>65</v>
      </c>
    </row>
    <row r="804" spans="1:9" x14ac:dyDescent="0.2">
      <c r="A804" s="23">
        <v>886</v>
      </c>
      <c r="B804" s="35">
        <v>43861.965729166666</v>
      </c>
      <c r="C804" s="35">
        <v>43862.929143518515</v>
      </c>
      <c r="D804" s="24">
        <f>IF(AND(Chamados[[#This Row],[Abertura]]&gt;0, Chamados[[#This Row],[Fechamento]]&gt;0, Chamados[[#This Row],[Fechamento]]&gt;Chamados[[#This Row],[Abertura]]), Chamados[[#This Row],[Fechamento]]-Chamados[[#This Row],[Abertura]], "")</f>
        <v>0.963414351848769</v>
      </c>
      <c r="E8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4" s="26" t="s">
        <v>21</v>
      </c>
      <c r="G804" s="27">
        <v>251070525</v>
      </c>
      <c r="H804" s="26" t="s">
        <v>270</v>
      </c>
      <c r="I804" s="28" t="s">
        <v>65</v>
      </c>
    </row>
    <row r="805" spans="1:9" x14ac:dyDescent="0.2">
      <c r="A805" s="23">
        <v>887</v>
      </c>
      <c r="B805" s="35">
        <v>43863.013796296298</v>
      </c>
      <c r="C805" s="35">
        <v>43863.777233796296</v>
      </c>
      <c r="D805" s="24">
        <f>IF(AND(Chamados[[#This Row],[Abertura]]&gt;0, Chamados[[#This Row],[Fechamento]]&gt;0, Chamados[[#This Row],[Fechamento]]&gt;Chamados[[#This Row],[Abertura]]), Chamados[[#This Row],[Fechamento]]-Chamados[[#This Row],[Abertura]], "")</f>
        <v>0.76343749999796273</v>
      </c>
      <c r="E8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5" s="26" t="s">
        <v>21</v>
      </c>
      <c r="G805" s="27">
        <v>939185362</v>
      </c>
      <c r="H805" s="26" t="s">
        <v>278</v>
      </c>
      <c r="I805" s="28" t="s">
        <v>205</v>
      </c>
    </row>
    <row r="806" spans="1:9" x14ac:dyDescent="0.2">
      <c r="A806" s="23">
        <v>888</v>
      </c>
      <c r="B806" s="35">
        <v>43863.512673611112</v>
      </c>
      <c r="C806" s="35">
        <v>43864.372453703705</v>
      </c>
      <c r="D806" s="24">
        <f>IF(AND(Chamados[[#This Row],[Abertura]]&gt;0, Chamados[[#This Row],[Fechamento]]&gt;0, Chamados[[#This Row],[Fechamento]]&gt;Chamados[[#This Row],[Abertura]]), Chamados[[#This Row],[Fechamento]]-Chamados[[#This Row],[Abertura]], "")</f>
        <v>0.85978009259270038</v>
      </c>
      <c r="E8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6" s="26" t="s">
        <v>15</v>
      </c>
      <c r="G806" s="27">
        <v>721410243</v>
      </c>
      <c r="H806" s="26" t="s">
        <v>277</v>
      </c>
      <c r="I806" s="28" t="s">
        <v>178</v>
      </c>
    </row>
    <row r="807" spans="1:9" x14ac:dyDescent="0.2">
      <c r="A807" s="23">
        <v>889</v>
      </c>
      <c r="B807" s="35">
        <v>43863.984317129631</v>
      </c>
      <c r="C807" s="35">
        <v>43864.874212962961</v>
      </c>
      <c r="D807" s="24">
        <f>IF(AND(Chamados[[#This Row],[Abertura]]&gt;0, Chamados[[#This Row],[Fechamento]]&gt;0, Chamados[[#This Row],[Fechamento]]&gt;Chamados[[#This Row],[Abertura]]), Chamados[[#This Row],[Fechamento]]-Chamados[[#This Row],[Abertura]], "")</f>
        <v>0.88989583333022892</v>
      </c>
      <c r="E8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7" s="26" t="s">
        <v>16</v>
      </c>
      <c r="G807" s="27">
        <v>347196644</v>
      </c>
      <c r="H807" s="26" t="s">
        <v>270</v>
      </c>
      <c r="I807" s="28" t="s">
        <v>245</v>
      </c>
    </row>
    <row r="808" spans="1:9" x14ac:dyDescent="0.2">
      <c r="A808" s="23">
        <v>890</v>
      </c>
      <c r="B808" s="35">
        <v>43864.051840277774</v>
      </c>
      <c r="C808" s="35">
        <v>43864.496377314812</v>
      </c>
      <c r="D808" s="24">
        <f>IF(AND(Chamados[[#This Row],[Abertura]]&gt;0, Chamados[[#This Row],[Fechamento]]&gt;0, Chamados[[#This Row],[Fechamento]]&gt;Chamados[[#This Row],[Abertura]]), Chamados[[#This Row],[Fechamento]]-Chamados[[#This Row],[Abertura]], "")</f>
        <v>0.44453703703766223</v>
      </c>
      <c r="E8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08" s="26" t="s">
        <v>18</v>
      </c>
      <c r="G808" s="27">
        <v>259461936</v>
      </c>
      <c r="H808" s="26" t="s">
        <v>270</v>
      </c>
      <c r="I808" s="28" t="s">
        <v>73</v>
      </c>
    </row>
    <row r="809" spans="1:9" x14ac:dyDescent="0.2">
      <c r="A809" s="23">
        <v>892</v>
      </c>
      <c r="B809" s="35">
        <v>43865.221585648149</v>
      </c>
      <c r="C809" s="35">
        <v>43867.186898148146</v>
      </c>
      <c r="D809" s="24">
        <f>IF(AND(Chamados[[#This Row],[Abertura]]&gt;0, Chamados[[#This Row],[Fechamento]]&gt;0, Chamados[[#This Row],[Fechamento]]&gt;Chamados[[#This Row],[Abertura]]), Chamados[[#This Row],[Fechamento]]-Chamados[[#This Row],[Abertura]], "")</f>
        <v>1.9653124999967986</v>
      </c>
      <c r="E8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09" s="26" t="s">
        <v>21</v>
      </c>
      <c r="G809" s="27">
        <v>865005575</v>
      </c>
      <c r="H809" s="26" t="s">
        <v>270</v>
      </c>
      <c r="I809" s="28" t="s">
        <v>204</v>
      </c>
    </row>
    <row r="810" spans="1:9" x14ac:dyDescent="0.2">
      <c r="A810" s="23">
        <v>893</v>
      </c>
      <c r="B810" s="35">
        <v>43865.553888888891</v>
      </c>
      <c r="C810" s="35">
        <v>43866.108402777776</v>
      </c>
      <c r="D810" s="24">
        <f>IF(AND(Chamados[[#This Row],[Abertura]]&gt;0, Chamados[[#This Row],[Fechamento]]&gt;0, Chamados[[#This Row],[Fechamento]]&gt;Chamados[[#This Row],[Abertura]]), Chamados[[#This Row],[Fechamento]]-Chamados[[#This Row],[Abertura]], "")</f>
        <v>0.554513888884685</v>
      </c>
      <c r="E8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0" s="26" t="s">
        <v>21</v>
      </c>
      <c r="G810" s="27">
        <v>300641609</v>
      </c>
      <c r="H810" s="26" t="s">
        <v>277</v>
      </c>
      <c r="I810" s="28" t="s">
        <v>160</v>
      </c>
    </row>
    <row r="811" spans="1:9" x14ac:dyDescent="0.2">
      <c r="A811" s="23">
        <v>894</v>
      </c>
      <c r="B811" s="35">
        <v>43867.874432870369</v>
      </c>
      <c r="C811" s="35">
        <v>43869.354618055557</v>
      </c>
      <c r="D811" s="24">
        <f>IF(AND(Chamados[[#This Row],[Abertura]]&gt;0, Chamados[[#This Row],[Fechamento]]&gt;0, Chamados[[#This Row],[Fechamento]]&gt;Chamados[[#This Row],[Abertura]]), Chamados[[#This Row],[Fechamento]]-Chamados[[#This Row],[Abertura]], "")</f>
        <v>1.4801851851880201</v>
      </c>
      <c r="E8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11" s="26" t="s">
        <v>13</v>
      </c>
      <c r="G811" s="27">
        <v>751788511</v>
      </c>
      <c r="H811" s="26" t="s">
        <v>270</v>
      </c>
      <c r="I811" s="28" t="s">
        <v>248</v>
      </c>
    </row>
    <row r="812" spans="1:9" x14ac:dyDescent="0.2">
      <c r="A812" s="23">
        <v>895</v>
      </c>
      <c r="B812" s="35">
        <v>43868.579189814816</v>
      </c>
      <c r="C812" s="35">
        <v>43869.126967592594</v>
      </c>
      <c r="D812" s="24">
        <f>IF(AND(Chamados[[#This Row],[Abertura]]&gt;0, Chamados[[#This Row],[Fechamento]]&gt;0, Chamados[[#This Row],[Fechamento]]&gt;Chamados[[#This Row],[Abertura]]), Chamados[[#This Row],[Fechamento]]-Chamados[[#This Row],[Abertura]], "")</f>
        <v>0.54777777777781012</v>
      </c>
      <c r="E8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2" s="26" t="s">
        <v>10</v>
      </c>
      <c r="G812" s="27">
        <v>306862355</v>
      </c>
      <c r="H812" s="26" t="s">
        <v>276</v>
      </c>
      <c r="I812" s="28" t="s">
        <v>106</v>
      </c>
    </row>
    <row r="813" spans="1:9" x14ac:dyDescent="0.2">
      <c r="A813" s="23">
        <v>896</v>
      </c>
      <c r="B813" s="35">
        <v>43869.456805555557</v>
      </c>
      <c r="C813" s="35">
        <v>43870.066041666665</v>
      </c>
      <c r="D813" s="24">
        <f>IF(AND(Chamados[[#This Row],[Abertura]]&gt;0, Chamados[[#This Row],[Fechamento]]&gt;0, Chamados[[#This Row],[Fechamento]]&gt;Chamados[[#This Row],[Abertura]]), Chamados[[#This Row],[Fechamento]]-Chamados[[#This Row],[Abertura]], "")</f>
        <v>0.609236111107748</v>
      </c>
      <c r="E8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3" s="26" t="s">
        <v>14</v>
      </c>
      <c r="G813" s="27">
        <v>468588588</v>
      </c>
      <c r="H813" s="26" t="s">
        <v>276</v>
      </c>
      <c r="I813" s="28" t="s">
        <v>98</v>
      </c>
    </row>
    <row r="814" spans="1:9" x14ac:dyDescent="0.2">
      <c r="A814" s="23">
        <v>897</v>
      </c>
      <c r="B814" s="35">
        <v>43869.993356481478</v>
      </c>
      <c r="C814" s="35">
        <v>43870.874131944445</v>
      </c>
      <c r="D814" s="24">
        <f>IF(AND(Chamados[[#This Row],[Abertura]]&gt;0, Chamados[[#This Row],[Fechamento]]&gt;0, Chamados[[#This Row],[Fechamento]]&gt;Chamados[[#This Row],[Abertura]]), Chamados[[#This Row],[Fechamento]]-Chamados[[#This Row],[Abertura]], "")</f>
        <v>0.88077546296699438</v>
      </c>
      <c r="E8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4" s="26" t="s">
        <v>13</v>
      </c>
      <c r="G814" s="27">
        <v>261097397</v>
      </c>
      <c r="H814" s="26" t="s">
        <v>270</v>
      </c>
      <c r="I814" s="28" t="s">
        <v>38</v>
      </c>
    </row>
    <row r="815" spans="1:9" x14ac:dyDescent="0.2">
      <c r="A815" s="23">
        <v>898</v>
      </c>
      <c r="B815" s="35">
        <v>43870.363206018519</v>
      </c>
      <c r="C815" s="35">
        <v>43870.782152777778</v>
      </c>
      <c r="D815" s="24">
        <f>IF(AND(Chamados[[#This Row],[Abertura]]&gt;0, Chamados[[#This Row],[Fechamento]]&gt;0, Chamados[[#This Row],[Fechamento]]&gt;Chamados[[#This Row],[Abertura]]), Chamados[[#This Row],[Fechamento]]-Chamados[[#This Row],[Abertura]], "")</f>
        <v>0.41894675925868796</v>
      </c>
      <c r="E8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5" s="26" t="s">
        <v>21</v>
      </c>
      <c r="G815" s="27">
        <v>512178216</v>
      </c>
      <c r="H815" s="26" t="s">
        <v>278</v>
      </c>
      <c r="I815" s="28" t="s">
        <v>86</v>
      </c>
    </row>
    <row r="816" spans="1:9" x14ac:dyDescent="0.2">
      <c r="A816" s="23">
        <v>899</v>
      </c>
      <c r="B816" s="35">
        <v>43870.381192129629</v>
      </c>
      <c r="C816" s="35">
        <v>43870.716597222221</v>
      </c>
      <c r="D816" s="24">
        <f>IF(AND(Chamados[[#This Row],[Abertura]]&gt;0, Chamados[[#This Row],[Fechamento]]&gt;0, Chamados[[#This Row],[Fechamento]]&gt;Chamados[[#This Row],[Abertura]]), Chamados[[#This Row],[Fechamento]]-Chamados[[#This Row],[Abertura]], "")</f>
        <v>0.33540509259182727</v>
      </c>
      <c r="E8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6" s="26" t="s">
        <v>14</v>
      </c>
      <c r="G816" s="27">
        <v>594710454</v>
      </c>
      <c r="H816" s="26" t="s">
        <v>270</v>
      </c>
      <c r="I816" s="28" t="s">
        <v>36</v>
      </c>
    </row>
    <row r="817" spans="1:9" x14ac:dyDescent="0.2">
      <c r="A817" s="23">
        <v>900</v>
      </c>
      <c r="B817" s="35">
        <v>43870.406446759262</v>
      </c>
      <c r="C817" s="35">
        <v>43871.327488425923</v>
      </c>
      <c r="D817" s="24">
        <f>IF(AND(Chamados[[#This Row],[Abertura]]&gt;0, Chamados[[#This Row],[Fechamento]]&gt;0, Chamados[[#This Row],[Fechamento]]&gt;Chamados[[#This Row],[Abertura]]), Chamados[[#This Row],[Fechamento]]-Chamados[[#This Row],[Abertura]], "")</f>
        <v>0.92104166666103993</v>
      </c>
      <c r="E8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7" s="26" t="s">
        <v>18</v>
      </c>
      <c r="G817" s="27">
        <v>176537703</v>
      </c>
      <c r="H817" s="26" t="s">
        <v>276</v>
      </c>
      <c r="I817" s="28" t="s">
        <v>91</v>
      </c>
    </row>
    <row r="818" spans="1:9" x14ac:dyDescent="0.2">
      <c r="A818" s="23">
        <v>901</v>
      </c>
      <c r="B818" s="35">
        <v>43870.984699074077</v>
      </c>
      <c r="C818" s="35">
        <v>43871.096041666664</v>
      </c>
      <c r="D818" s="24">
        <f>IF(AND(Chamados[[#This Row],[Abertura]]&gt;0, Chamados[[#This Row],[Fechamento]]&gt;0, Chamados[[#This Row],[Fechamento]]&gt;Chamados[[#This Row],[Abertura]]), Chamados[[#This Row],[Fechamento]]-Chamados[[#This Row],[Abertura]], "")</f>
        <v>0.11134259258687962</v>
      </c>
      <c r="E8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18" s="26" t="s">
        <v>14</v>
      </c>
      <c r="G818" s="27">
        <v>432803128</v>
      </c>
      <c r="H818" s="26" t="s">
        <v>270</v>
      </c>
      <c r="I818" s="28" t="s">
        <v>79</v>
      </c>
    </row>
    <row r="819" spans="1:9" x14ac:dyDescent="0.2">
      <c r="A819" s="23">
        <v>902</v>
      </c>
      <c r="B819" s="35">
        <v>43871.952488425923</v>
      </c>
      <c r="C819" s="35">
        <v>43873.810428240744</v>
      </c>
      <c r="D819" s="24">
        <f>IF(AND(Chamados[[#This Row],[Abertura]]&gt;0, Chamados[[#This Row],[Fechamento]]&gt;0, Chamados[[#This Row],[Fechamento]]&gt;Chamados[[#This Row],[Abertura]]), Chamados[[#This Row],[Fechamento]]-Chamados[[#This Row],[Abertura]], "")</f>
        <v>1.8579398148212931</v>
      </c>
      <c r="E8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19" s="26" t="s">
        <v>9</v>
      </c>
      <c r="G819" s="27">
        <v>480442949</v>
      </c>
      <c r="H819" s="26" t="s">
        <v>270</v>
      </c>
      <c r="I819" s="28" t="s">
        <v>69</v>
      </c>
    </row>
    <row r="820" spans="1:9" x14ac:dyDescent="0.2">
      <c r="A820" s="23">
        <v>903</v>
      </c>
      <c r="B820" s="35">
        <v>43872.026192129626</v>
      </c>
      <c r="C820" s="35">
        <v>43872.292500000003</v>
      </c>
      <c r="D820" s="24">
        <f>IF(AND(Chamados[[#This Row],[Abertura]]&gt;0, Chamados[[#This Row],[Fechamento]]&gt;0, Chamados[[#This Row],[Fechamento]]&gt;Chamados[[#This Row],[Abertura]]), Chamados[[#This Row],[Fechamento]]-Chamados[[#This Row],[Abertura]], "")</f>
        <v>0.26630787037720438</v>
      </c>
      <c r="E8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0" s="26" t="s">
        <v>269</v>
      </c>
      <c r="G820" s="27">
        <v>854404590</v>
      </c>
      <c r="H820" s="26" t="s">
        <v>276</v>
      </c>
      <c r="I820" s="28" t="s">
        <v>219</v>
      </c>
    </row>
    <row r="821" spans="1:9" x14ac:dyDescent="0.2">
      <c r="A821" s="23">
        <v>904</v>
      </c>
      <c r="B821" s="35">
        <v>43872.903321759259</v>
      </c>
      <c r="C821" s="35">
        <v>43874.641273148147</v>
      </c>
      <c r="D821" s="24">
        <f>IF(AND(Chamados[[#This Row],[Abertura]]&gt;0, Chamados[[#This Row],[Fechamento]]&gt;0, Chamados[[#This Row],[Fechamento]]&gt;Chamados[[#This Row],[Abertura]]), Chamados[[#This Row],[Fechamento]]-Chamados[[#This Row],[Abertura]], "")</f>
        <v>1.7379513888881775</v>
      </c>
      <c r="E8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21" s="26" t="s">
        <v>285</v>
      </c>
      <c r="G821" s="27">
        <v>594246233</v>
      </c>
      <c r="H821" s="26" t="s">
        <v>270</v>
      </c>
      <c r="I821" s="28" t="s">
        <v>33</v>
      </c>
    </row>
    <row r="822" spans="1:9" x14ac:dyDescent="0.2">
      <c r="A822" s="23">
        <v>905</v>
      </c>
      <c r="B822" s="35">
        <v>43874.230081018519</v>
      </c>
      <c r="C822" s="35">
        <v>43874.913993055554</v>
      </c>
      <c r="D822" s="24">
        <f>IF(AND(Chamados[[#This Row],[Abertura]]&gt;0, Chamados[[#This Row],[Fechamento]]&gt;0, Chamados[[#This Row],[Fechamento]]&gt;Chamados[[#This Row],[Abertura]]), Chamados[[#This Row],[Fechamento]]-Chamados[[#This Row],[Abertura]], "")</f>
        <v>0.68391203703504289</v>
      </c>
      <c r="E8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2" s="26" t="s">
        <v>285</v>
      </c>
      <c r="G822" s="27">
        <v>987532848</v>
      </c>
      <c r="H822" s="26" t="s">
        <v>276</v>
      </c>
      <c r="I822" s="28" t="s">
        <v>202</v>
      </c>
    </row>
    <row r="823" spans="1:9" x14ac:dyDescent="0.2">
      <c r="A823" s="23">
        <v>906</v>
      </c>
      <c r="B823" s="35">
        <v>43875.012650462966</v>
      </c>
      <c r="C823" s="35">
        <v>43875.722025462965</v>
      </c>
      <c r="D823" s="24">
        <f>IF(AND(Chamados[[#This Row],[Abertura]]&gt;0, Chamados[[#This Row],[Fechamento]]&gt;0, Chamados[[#This Row],[Fechamento]]&gt;Chamados[[#This Row],[Abertura]]), Chamados[[#This Row],[Fechamento]]-Chamados[[#This Row],[Abertura]], "")</f>
        <v>0.70937499999854481</v>
      </c>
      <c r="E8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3" s="26" t="s">
        <v>11</v>
      </c>
      <c r="G823" s="27">
        <v>774853208</v>
      </c>
      <c r="H823" s="26" t="s">
        <v>277</v>
      </c>
      <c r="I823" s="28" t="s">
        <v>183</v>
      </c>
    </row>
    <row r="824" spans="1:9" x14ac:dyDescent="0.2">
      <c r="A824" s="23">
        <v>907</v>
      </c>
      <c r="B824" s="35">
        <v>43875.329837962963</v>
      </c>
      <c r="C824" s="35">
        <v>43877.204756944448</v>
      </c>
      <c r="D824" s="24">
        <f>IF(AND(Chamados[[#This Row],[Abertura]]&gt;0, Chamados[[#This Row],[Fechamento]]&gt;0, Chamados[[#This Row],[Fechamento]]&gt;Chamados[[#This Row],[Abertura]]), Chamados[[#This Row],[Fechamento]]-Chamados[[#This Row],[Abertura]], "")</f>
        <v>1.8749189814843703</v>
      </c>
      <c r="E8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24" s="26" t="s">
        <v>16</v>
      </c>
      <c r="G824" s="27">
        <v>466601258</v>
      </c>
      <c r="H824" s="26" t="s">
        <v>270</v>
      </c>
      <c r="I824" s="28" t="s">
        <v>94</v>
      </c>
    </row>
    <row r="825" spans="1:9" x14ac:dyDescent="0.2">
      <c r="A825" s="23">
        <v>908</v>
      </c>
      <c r="B825" s="35">
        <v>43875.442037037035</v>
      </c>
      <c r="C825" s="35">
        <v>43875.673495370371</v>
      </c>
      <c r="D825" s="24">
        <f>IF(AND(Chamados[[#This Row],[Abertura]]&gt;0, Chamados[[#This Row],[Fechamento]]&gt;0, Chamados[[#This Row],[Fechamento]]&gt;Chamados[[#This Row],[Abertura]]), Chamados[[#This Row],[Fechamento]]-Chamados[[#This Row],[Abertura]], "")</f>
        <v>0.23145833333546761</v>
      </c>
      <c r="E8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5" s="26" t="s">
        <v>12</v>
      </c>
      <c r="G825" s="27">
        <v>748274409</v>
      </c>
      <c r="H825" s="26" t="s">
        <v>276</v>
      </c>
      <c r="I825" s="28" t="s">
        <v>98</v>
      </c>
    </row>
    <row r="826" spans="1:9" x14ac:dyDescent="0.2">
      <c r="A826" s="23">
        <v>909</v>
      </c>
      <c r="B826" s="35">
        <v>43877.186423611114</v>
      </c>
      <c r="C826" s="35">
        <v>43877.962430555555</v>
      </c>
      <c r="D826" s="24">
        <f>IF(AND(Chamados[[#This Row],[Abertura]]&gt;0, Chamados[[#This Row],[Fechamento]]&gt;0, Chamados[[#This Row],[Fechamento]]&gt;Chamados[[#This Row],[Abertura]]), Chamados[[#This Row],[Fechamento]]-Chamados[[#This Row],[Abertura]], "")</f>
        <v>0.77600694444117835</v>
      </c>
      <c r="E8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6" s="26" t="s">
        <v>13</v>
      </c>
      <c r="G826" s="27">
        <v>699123502</v>
      </c>
      <c r="H826" s="26" t="s">
        <v>278</v>
      </c>
      <c r="I826" s="28" t="s">
        <v>103</v>
      </c>
    </row>
    <row r="827" spans="1:9" x14ac:dyDescent="0.2">
      <c r="A827" s="23">
        <v>910</v>
      </c>
      <c r="B827" s="35">
        <v>43879.070555555554</v>
      </c>
      <c r="C827" s="35">
        <v>43880.8596412037</v>
      </c>
      <c r="D827" s="24">
        <f>IF(AND(Chamados[[#This Row],[Abertura]]&gt;0, Chamados[[#This Row],[Fechamento]]&gt;0, Chamados[[#This Row],[Fechamento]]&gt;Chamados[[#This Row],[Abertura]]), Chamados[[#This Row],[Fechamento]]-Chamados[[#This Row],[Abertura]], "")</f>
        <v>1.7890856481462833</v>
      </c>
      <c r="E8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27" s="26" t="s">
        <v>10</v>
      </c>
      <c r="G827" s="27">
        <v>756162644</v>
      </c>
      <c r="H827" s="26" t="s">
        <v>277</v>
      </c>
      <c r="I827" s="28" t="s">
        <v>139</v>
      </c>
    </row>
    <row r="828" spans="1:9" x14ac:dyDescent="0.2">
      <c r="A828" s="23">
        <v>911</v>
      </c>
      <c r="B828" s="35">
        <v>43880.066412037035</v>
      </c>
      <c r="C828" s="35">
        <v>43880.493923611109</v>
      </c>
      <c r="D828" s="24">
        <f>IF(AND(Chamados[[#This Row],[Abertura]]&gt;0, Chamados[[#This Row],[Fechamento]]&gt;0, Chamados[[#This Row],[Fechamento]]&gt;Chamados[[#This Row],[Abertura]]), Chamados[[#This Row],[Fechamento]]-Chamados[[#This Row],[Abertura]], "")</f>
        <v>0.42751157407474238</v>
      </c>
      <c r="E8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28" s="26" t="s">
        <v>11</v>
      </c>
      <c r="G828" s="27">
        <v>87206310</v>
      </c>
      <c r="H828" s="26" t="s">
        <v>276</v>
      </c>
      <c r="I828" s="28" t="s">
        <v>129</v>
      </c>
    </row>
    <row r="829" spans="1:9" x14ac:dyDescent="0.2">
      <c r="A829" s="23">
        <v>912</v>
      </c>
      <c r="B829" s="35">
        <v>43881.055300925924</v>
      </c>
      <c r="C829" s="35">
        <v>43882.299178240741</v>
      </c>
      <c r="D829" s="24">
        <f>IF(AND(Chamados[[#This Row],[Abertura]]&gt;0, Chamados[[#This Row],[Fechamento]]&gt;0, Chamados[[#This Row],[Fechamento]]&gt;Chamados[[#This Row],[Abertura]]), Chamados[[#This Row],[Fechamento]]-Chamados[[#This Row],[Abertura]], "")</f>
        <v>1.2438773148169275</v>
      </c>
      <c r="E8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29" s="26" t="s">
        <v>14</v>
      </c>
      <c r="G829" s="27">
        <v>82919889</v>
      </c>
      <c r="H829" s="26" t="s">
        <v>270</v>
      </c>
      <c r="I829" s="28" t="s">
        <v>67</v>
      </c>
    </row>
    <row r="830" spans="1:9" x14ac:dyDescent="0.2">
      <c r="A830" s="23">
        <v>913</v>
      </c>
      <c r="B830" s="35">
        <v>43881.063761574071</v>
      </c>
      <c r="C830" s="35">
        <v>43881.159236111111</v>
      </c>
      <c r="D830" s="24">
        <f>IF(AND(Chamados[[#This Row],[Abertura]]&gt;0, Chamados[[#This Row],[Fechamento]]&gt;0, Chamados[[#This Row],[Fechamento]]&gt;Chamados[[#This Row],[Abertura]]), Chamados[[#This Row],[Fechamento]]-Chamados[[#This Row],[Abertura]], "")</f>
        <v>9.5474537039990537E-2</v>
      </c>
      <c r="E8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0" s="26" t="s">
        <v>15</v>
      </c>
      <c r="G830" s="27">
        <v>423465425</v>
      </c>
      <c r="H830" s="26" t="s">
        <v>270</v>
      </c>
      <c r="I830" s="28" t="s">
        <v>206</v>
      </c>
    </row>
    <row r="831" spans="1:9" x14ac:dyDescent="0.2">
      <c r="A831" s="23">
        <v>914</v>
      </c>
      <c r="B831" s="35">
        <v>43881.502974537034</v>
      </c>
      <c r="C831" s="35">
        <v>43882.310555555552</v>
      </c>
      <c r="D831" s="24">
        <f>IF(AND(Chamados[[#This Row],[Abertura]]&gt;0, Chamados[[#This Row],[Fechamento]]&gt;0, Chamados[[#This Row],[Fechamento]]&gt;Chamados[[#This Row],[Abertura]]), Chamados[[#This Row],[Fechamento]]-Chamados[[#This Row],[Abertura]], "")</f>
        <v>0.80758101851824904</v>
      </c>
      <c r="E8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1" s="26" t="s">
        <v>284</v>
      </c>
      <c r="G831" s="27">
        <v>213695804</v>
      </c>
      <c r="H831" s="26" t="s">
        <v>278</v>
      </c>
      <c r="I831" s="28" t="s">
        <v>244</v>
      </c>
    </row>
    <row r="832" spans="1:9" x14ac:dyDescent="0.2">
      <c r="A832" s="23">
        <v>915</v>
      </c>
      <c r="B832" s="35">
        <v>43881.898344907408</v>
      </c>
      <c r="C832" s="35">
        <v>43882.654560185183</v>
      </c>
      <c r="D832" s="24">
        <f>IF(AND(Chamados[[#This Row],[Abertura]]&gt;0, Chamados[[#This Row],[Fechamento]]&gt;0, Chamados[[#This Row],[Fechamento]]&gt;Chamados[[#This Row],[Abertura]]), Chamados[[#This Row],[Fechamento]]-Chamados[[#This Row],[Abertura]], "")</f>
        <v>0.75621527777548181</v>
      </c>
      <c r="E8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2" s="26" t="s">
        <v>10</v>
      </c>
      <c r="G832" s="27">
        <v>35309253</v>
      </c>
      <c r="H832" s="26" t="s">
        <v>276</v>
      </c>
      <c r="I832" s="28" t="s">
        <v>112</v>
      </c>
    </row>
    <row r="833" spans="1:9" x14ac:dyDescent="0.2">
      <c r="A833" s="23">
        <v>916</v>
      </c>
      <c r="B833" s="35">
        <v>43882.175381944442</v>
      </c>
      <c r="C833" s="35">
        <v>43882.268043981479</v>
      </c>
      <c r="D833" s="24">
        <f>IF(AND(Chamados[[#This Row],[Abertura]]&gt;0, Chamados[[#This Row],[Fechamento]]&gt;0, Chamados[[#This Row],[Fechamento]]&gt;Chamados[[#This Row],[Abertura]]), Chamados[[#This Row],[Fechamento]]-Chamados[[#This Row],[Abertura]], "")</f>
        <v>9.2662037037371192E-2</v>
      </c>
      <c r="E8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3" s="26" t="s">
        <v>18</v>
      </c>
      <c r="G833" s="27">
        <v>243773578</v>
      </c>
      <c r="H833" s="26" t="s">
        <v>270</v>
      </c>
      <c r="I833" s="28" t="s">
        <v>107</v>
      </c>
    </row>
    <row r="834" spans="1:9" x14ac:dyDescent="0.2">
      <c r="A834" s="23">
        <v>917</v>
      </c>
      <c r="B834" s="35">
        <v>43882.309340277781</v>
      </c>
      <c r="C834" s="35">
        <v>43883.596736111111</v>
      </c>
      <c r="D834" s="24">
        <f>IF(AND(Chamados[[#This Row],[Abertura]]&gt;0, Chamados[[#This Row],[Fechamento]]&gt;0, Chamados[[#This Row],[Fechamento]]&gt;Chamados[[#This Row],[Abertura]]), Chamados[[#This Row],[Fechamento]]-Chamados[[#This Row],[Abertura]], "")</f>
        <v>1.2873958333293558</v>
      </c>
      <c r="E8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34" s="26" t="s">
        <v>18</v>
      </c>
      <c r="G834" s="27">
        <v>910790811</v>
      </c>
      <c r="H834" s="26" t="s">
        <v>277</v>
      </c>
      <c r="I834" s="28" t="s">
        <v>187</v>
      </c>
    </row>
    <row r="835" spans="1:9" x14ac:dyDescent="0.2">
      <c r="A835" s="23">
        <v>918</v>
      </c>
      <c r="B835" s="35">
        <v>43882.448460648149</v>
      </c>
      <c r="C835" s="35">
        <v>43882.896064814813</v>
      </c>
      <c r="D835" s="24">
        <f>IF(AND(Chamados[[#This Row],[Abertura]]&gt;0, Chamados[[#This Row],[Fechamento]]&gt;0, Chamados[[#This Row],[Fechamento]]&gt;Chamados[[#This Row],[Abertura]]), Chamados[[#This Row],[Fechamento]]-Chamados[[#This Row],[Abertura]], "")</f>
        <v>0.44760416666395031</v>
      </c>
      <c r="E8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5" s="26" t="s">
        <v>16</v>
      </c>
      <c r="G835" s="27">
        <v>323206546</v>
      </c>
      <c r="H835" s="26" t="s">
        <v>278</v>
      </c>
      <c r="I835" s="28" t="s">
        <v>43</v>
      </c>
    </row>
    <row r="836" spans="1:9" x14ac:dyDescent="0.2">
      <c r="A836" s="23">
        <v>919</v>
      </c>
      <c r="B836" s="35">
        <v>43882.626909722225</v>
      </c>
      <c r="C836" s="35">
        <v>43882.798935185187</v>
      </c>
      <c r="D836" s="24">
        <f>IF(AND(Chamados[[#This Row],[Abertura]]&gt;0, Chamados[[#This Row],[Fechamento]]&gt;0, Chamados[[#This Row],[Fechamento]]&gt;Chamados[[#This Row],[Abertura]]), Chamados[[#This Row],[Fechamento]]-Chamados[[#This Row],[Abertura]], "")</f>
        <v>0.17202546296175569</v>
      </c>
      <c r="E8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6" s="26" t="s">
        <v>13</v>
      </c>
      <c r="G836" s="27">
        <v>667839487</v>
      </c>
      <c r="H836" s="26" t="s">
        <v>276</v>
      </c>
      <c r="I836" s="28" t="s">
        <v>102</v>
      </c>
    </row>
    <row r="837" spans="1:9" x14ac:dyDescent="0.2">
      <c r="A837" s="23">
        <v>920</v>
      </c>
      <c r="B837" s="35">
        <v>43882.892245370371</v>
      </c>
      <c r="C837" s="35">
        <v>43883.15351851852</v>
      </c>
      <c r="D837" s="24">
        <f>IF(AND(Chamados[[#This Row],[Abertura]]&gt;0, Chamados[[#This Row],[Fechamento]]&gt;0, Chamados[[#This Row],[Fechamento]]&gt;Chamados[[#This Row],[Abertura]]), Chamados[[#This Row],[Fechamento]]-Chamados[[#This Row],[Abertura]], "")</f>
        <v>0.26127314814948477</v>
      </c>
      <c r="E8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7" s="26" t="s">
        <v>285</v>
      </c>
      <c r="G837" s="27">
        <v>345944094</v>
      </c>
      <c r="H837" s="26" t="s">
        <v>276</v>
      </c>
      <c r="I837" s="28" t="s">
        <v>75</v>
      </c>
    </row>
    <row r="838" spans="1:9" x14ac:dyDescent="0.2">
      <c r="A838" s="23">
        <v>921</v>
      </c>
      <c r="B838" s="35">
        <v>43883.108611111114</v>
      </c>
      <c r="C838" s="35">
        <v>43883.543055555558</v>
      </c>
      <c r="D838" s="24">
        <f>IF(AND(Chamados[[#This Row],[Abertura]]&gt;0, Chamados[[#This Row],[Fechamento]]&gt;0, Chamados[[#This Row],[Fechamento]]&gt;Chamados[[#This Row],[Abertura]]), Chamados[[#This Row],[Fechamento]]-Chamados[[#This Row],[Abertura]], "")</f>
        <v>0.43444444444321562</v>
      </c>
      <c r="E8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8" s="26" t="s">
        <v>11</v>
      </c>
      <c r="G838" s="27">
        <v>108119639</v>
      </c>
      <c r="H838" s="26" t="s">
        <v>276</v>
      </c>
      <c r="I838" s="28" t="s">
        <v>250</v>
      </c>
    </row>
    <row r="839" spans="1:9" x14ac:dyDescent="0.2">
      <c r="A839" s="23">
        <v>922</v>
      </c>
      <c r="B839" s="35">
        <v>43883.896793981483</v>
      </c>
      <c r="C839" s="35">
        <v>43884.664004629631</v>
      </c>
      <c r="D839" s="24">
        <f>IF(AND(Chamados[[#This Row],[Abertura]]&gt;0, Chamados[[#This Row],[Fechamento]]&gt;0, Chamados[[#This Row],[Fechamento]]&gt;Chamados[[#This Row],[Abertura]]), Chamados[[#This Row],[Fechamento]]-Chamados[[#This Row],[Abertura]], "")</f>
        <v>0.76721064814773854</v>
      </c>
      <c r="E8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39" s="26" t="s">
        <v>14</v>
      </c>
      <c r="G839" s="27">
        <v>1691015</v>
      </c>
      <c r="H839" s="26" t="s">
        <v>278</v>
      </c>
      <c r="I839" s="28" t="s">
        <v>140</v>
      </c>
    </row>
    <row r="840" spans="1:9" x14ac:dyDescent="0.2">
      <c r="A840" s="23">
        <v>923</v>
      </c>
      <c r="B840" s="35">
        <v>43885.477326388886</v>
      </c>
      <c r="C840" s="35">
        <v>43885.824537037035</v>
      </c>
      <c r="D840" s="24">
        <f>IF(AND(Chamados[[#This Row],[Abertura]]&gt;0, Chamados[[#This Row],[Fechamento]]&gt;0, Chamados[[#This Row],[Fechamento]]&gt;Chamados[[#This Row],[Abertura]]), Chamados[[#This Row],[Fechamento]]-Chamados[[#This Row],[Abertura]], "")</f>
        <v>0.34721064814948477</v>
      </c>
      <c r="E8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0" s="26" t="s">
        <v>21</v>
      </c>
      <c r="G840" s="27">
        <v>575844355</v>
      </c>
      <c r="H840" s="26" t="s">
        <v>277</v>
      </c>
      <c r="I840" s="28" t="s">
        <v>144</v>
      </c>
    </row>
    <row r="841" spans="1:9" x14ac:dyDescent="0.2">
      <c r="A841" s="23">
        <v>924</v>
      </c>
      <c r="B841" s="35">
        <v>43886.084432870368</v>
      </c>
      <c r="C841" s="35">
        <v>43886.895856481482</v>
      </c>
      <c r="D841" s="24">
        <f>IF(AND(Chamados[[#This Row],[Abertura]]&gt;0, Chamados[[#This Row],[Fechamento]]&gt;0, Chamados[[#This Row],[Fechamento]]&gt;Chamados[[#This Row],[Abertura]]), Chamados[[#This Row],[Fechamento]]-Chamados[[#This Row],[Abertura]], "")</f>
        <v>0.81142361111415084</v>
      </c>
      <c r="E8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1" s="26" t="s">
        <v>11</v>
      </c>
      <c r="G841" s="27">
        <v>434744551</v>
      </c>
      <c r="H841" s="26" t="s">
        <v>276</v>
      </c>
      <c r="I841" s="28" t="s">
        <v>149</v>
      </c>
    </row>
    <row r="842" spans="1:9" x14ac:dyDescent="0.2">
      <c r="A842" s="23">
        <v>925</v>
      </c>
      <c r="B842" s="35">
        <v>43887.366585648146</v>
      </c>
      <c r="C842" s="35">
        <v>43887.613518518519</v>
      </c>
      <c r="D842" s="24">
        <f>IF(AND(Chamados[[#This Row],[Abertura]]&gt;0, Chamados[[#This Row],[Fechamento]]&gt;0, Chamados[[#This Row],[Fechamento]]&gt;Chamados[[#This Row],[Abertura]]), Chamados[[#This Row],[Fechamento]]-Chamados[[#This Row],[Abertura]], "")</f>
        <v>0.24693287037371192</v>
      </c>
      <c r="E8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2" s="26" t="s">
        <v>11</v>
      </c>
      <c r="G842" s="27">
        <v>603852090</v>
      </c>
      <c r="H842" s="26" t="s">
        <v>276</v>
      </c>
      <c r="I842" s="28" t="s">
        <v>120</v>
      </c>
    </row>
    <row r="843" spans="1:9" x14ac:dyDescent="0.2">
      <c r="A843" s="23">
        <v>926</v>
      </c>
      <c r="B843" s="35">
        <v>43888.798506944448</v>
      </c>
      <c r="C843" s="35">
        <v>43889.018854166665</v>
      </c>
      <c r="D843" s="24">
        <f>IF(AND(Chamados[[#This Row],[Abertura]]&gt;0, Chamados[[#This Row],[Fechamento]]&gt;0, Chamados[[#This Row],[Fechamento]]&gt;Chamados[[#This Row],[Abertura]]), Chamados[[#This Row],[Fechamento]]-Chamados[[#This Row],[Abertura]], "")</f>
        <v>0.22034722221724223</v>
      </c>
      <c r="E8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3" s="26" t="s">
        <v>13</v>
      </c>
      <c r="G843" s="27">
        <v>348976125</v>
      </c>
      <c r="H843" s="26" t="s">
        <v>277</v>
      </c>
      <c r="I843" s="28" t="s">
        <v>235</v>
      </c>
    </row>
    <row r="844" spans="1:9" x14ac:dyDescent="0.2">
      <c r="A844" s="23">
        <v>927</v>
      </c>
      <c r="B844" s="35">
        <v>43888.984629629631</v>
      </c>
      <c r="C844" s="35">
        <v>43889.018831018519</v>
      </c>
      <c r="D844" s="24">
        <f>IF(AND(Chamados[[#This Row],[Abertura]]&gt;0, Chamados[[#This Row],[Fechamento]]&gt;0, Chamados[[#This Row],[Fechamento]]&gt;Chamados[[#This Row],[Abertura]]), Chamados[[#This Row],[Fechamento]]-Chamados[[#This Row],[Abertura]], "")</f>
        <v>3.4201388887595385E-2</v>
      </c>
      <c r="E8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4" s="26" t="s">
        <v>10</v>
      </c>
      <c r="G844" s="27">
        <v>936337346</v>
      </c>
      <c r="H844" s="26" t="s">
        <v>276</v>
      </c>
      <c r="I844" s="28" t="s">
        <v>265</v>
      </c>
    </row>
    <row r="845" spans="1:9" x14ac:dyDescent="0.2">
      <c r="A845" s="23">
        <v>928</v>
      </c>
      <c r="B845" s="35">
        <v>43889.540243055555</v>
      </c>
      <c r="C845" s="35">
        <v>43890.219467592593</v>
      </c>
      <c r="D845" s="24">
        <f>IF(AND(Chamados[[#This Row],[Abertura]]&gt;0, Chamados[[#This Row],[Fechamento]]&gt;0, Chamados[[#This Row],[Fechamento]]&gt;Chamados[[#This Row],[Abertura]]), Chamados[[#This Row],[Fechamento]]-Chamados[[#This Row],[Abertura]], "")</f>
        <v>0.67922453703795327</v>
      </c>
      <c r="E8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5" s="26" t="s">
        <v>9</v>
      </c>
      <c r="G845" s="27">
        <v>368744245</v>
      </c>
      <c r="H845" s="26" t="s">
        <v>276</v>
      </c>
      <c r="I845" s="28" t="s">
        <v>148</v>
      </c>
    </row>
    <row r="846" spans="1:9" x14ac:dyDescent="0.2">
      <c r="A846" s="23">
        <v>929</v>
      </c>
      <c r="B846" s="35">
        <v>43889.867106481484</v>
      </c>
      <c r="C846" s="35">
        <v>43890.700104166666</v>
      </c>
      <c r="D846" s="24">
        <f>IF(AND(Chamados[[#This Row],[Abertura]]&gt;0, Chamados[[#This Row],[Fechamento]]&gt;0, Chamados[[#This Row],[Fechamento]]&gt;Chamados[[#This Row],[Abertura]]), Chamados[[#This Row],[Fechamento]]-Chamados[[#This Row],[Abertura]], "")</f>
        <v>0.83299768518190831</v>
      </c>
      <c r="E8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6" s="26" t="s">
        <v>9</v>
      </c>
      <c r="G846" s="27">
        <v>759603373</v>
      </c>
      <c r="H846" s="26" t="s">
        <v>276</v>
      </c>
      <c r="I846" s="28" t="s">
        <v>98</v>
      </c>
    </row>
    <row r="847" spans="1:9" x14ac:dyDescent="0.2">
      <c r="A847" s="23">
        <v>930</v>
      </c>
      <c r="B847" s="35">
        <v>43891.151018518518</v>
      </c>
      <c r="C847" s="35">
        <v>43891.370127314818</v>
      </c>
      <c r="D847" s="24">
        <f>IF(AND(Chamados[[#This Row],[Abertura]]&gt;0, Chamados[[#This Row],[Fechamento]]&gt;0, Chamados[[#This Row],[Fechamento]]&gt;Chamados[[#This Row],[Abertura]]), Chamados[[#This Row],[Fechamento]]-Chamados[[#This Row],[Abertura]], "")</f>
        <v>0.21910879630013369</v>
      </c>
      <c r="E8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7" s="26" t="s">
        <v>8</v>
      </c>
      <c r="G847" s="27">
        <v>79872419</v>
      </c>
      <c r="H847" s="26" t="s">
        <v>278</v>
      </c>
      <c r="I847" s="28" t="s">
        <v>217</v>
      </c>
    </row>
    <row r="848" spans="1:9" x14ac:dyDescent="0.2">
      <c r="A848" s="23">
        <v>931</v>
      </c>
      <c r="B848" s="35">
        <v>43891.577430555553</v>
      </c>
      <c r="C848" s="35">
        <v>43891.630891203706</v>
      </c>
      <c r="D848" s="24">
        <f>IF(AND(Chamados[[#This Row],[Abertura]]&gt;0, Chamados[[#This Row],[Fechamento]]&gt;0, Chamados[[#This Row],[Fechamento]]&gt;Chamados[[#This Row],[Abertura]]), Chamados[[#This Row],[Fechamento]]-Chamados[[#This Row],[Abertura]], "")</f>
        <v>5.3460648152395152E-2</v>
      </c>
      <c r="E8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48" s="26" t="s">
        <v>11</v>
      </c>
      <c r="G848" s="27">
        <v>638540807</v>
      </c>
      <c r="H848" s="26" t="s">
        <v>276</v>
      </c>
      <c r="I848" s="28" t="s">
        <v>260</v>
      </c>
    </row>
    <row r="849" spans="1:9" x14ac:dyDescent="0.2">
      <c r="A849" s="23">
        <v>932</v>
      </c>
      <c r="B849" s="35">
        <v>43894.623854166668</v>
      </c>
      <c r="C849" s="35">
        <v>43896.230763888889</v>
      </c>
      <c r="D849" s="24">
        <f>IF(AND(Chamados[[#This Row],[Abertura]]&gt;0, Chamados[[#This Row],[Fechamento]]&gt;0, Chamados[[#This Row],[Fechamento]]&gt;Chamados[[#This Row],[Abertura]]), Chamados[[#This Row],[Fechamento]]-Chamados[[#This Row],[Abertura]], "")</f>
        <v>1.6069097222207347</v>
      </c>
      <c r="E8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49" s="26" t="s">
        <v>21</v>
      </c>
      <c r="G849" s="27">
        <v>789253292</v>
      </c>
      <c r="H849" s="26" t="s">
        <v>270</v>
      </c>
      <c r="I849" s="28" t="s">
        <v>198</v>
      </c>
    </row>
    <row r="850" spans="1:9" x14ac:dyDescent="0.2">
      <c r="A850" s="23">
        <v>933</v>
      </c>
      <c r="B850" s="35">
        <v>43894.65996527778</v>
      </c>
      <c r="C850" s="35">
        <v>43895.353865740741</v>
      </c>
      <c r="D850" s="24">
        <f>IF(AND(Chamados[[#This Row],[Abertura]]&gt;0, Chamados[[#This Row],[Fechamento]]&gt;0, Chamados[[#This Row],[Fechamento]]&gt;Chamados[[#This Row],[Abertura]]), Chamados[[#This Row],[Fechamento]]-Chamados[[#This Row],[Abertura]], "")</f>
        <v>0.6939004629603005</v>
      </c>
      <c r="E8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0" s="26" t="s">
        <v>21</v>
      </c>
      <c r="G850" s="27">
        <v>394802338</v>
      </c>
      <c r="H850" s="26" t="s">
        <v>278</v>
      </c>
      <c r="I850" s="28" t="s">
        <v>146</v>
      </c>
    </row>
    <row r="851" spans="1:9" x14ac:dyDescent="0.2">
      <c r="A851" s="23">
        <v>934</v>
      </c>
      <c r="B851" s="35">
        <v>43894.683865740742</v>
      </c>
      <c r="C851" s="35">
        <v>43895.328703703701</v>
      </c>
      <c r="D851" s="24">
        <f>IF(AND(Chamados[[#This Row],[Abertura]]&gt;0, Chamados[[#This Row],[Fechamento]]&gt;0, Chamados[[#This Row],[Fechamento]]&gt;Chamados[[#This Row],[Abertura]]), Chamados[[#This Row],[Fechamento]]-Chamados[[#This Row],[Abertura]], "")</f>
        <v>0.64483796295826323</v>
      </c>
      <c r="E8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1" s="26" t="s">
        <v>10</v>
      </c>
      <c r="G851" s="27">
        <v>103787542</v>
      </c>
      <c r="H851" s="26" t="s">
        <v>277</v>
      </c>
      <c r="I851" s="28" t="s">
        <v>114</v>
      </c>
    </row>
    <row r="852" spans="1:9" x14ac:dyDescent="0.2">
      <c r="A852" s="23">
        <v>935</v>
      </c>
      <c r="B852" s="35">
        <v>43896.194930555554</v>
      </c>
      <c r="C852" s="35">
        <v>43896.598252314812</v>
      </c>
      <c r="D852" s="24">
        <f>IF(AND(Chamados[[#This Row],[Abertura]]&gt;0, Chamados[[#This Row],[Fechamento]]&gt;0, Chamados[[#This Row],[Fechamento]]&gt;Chamados[[#This Row],[Abertura]]), Chamados[[#This Row],[Fechamento]]-Chamados[[#This Row],[Abertura]], "")</f>
        <v>0.40332175925868796</v>
      </c>
      <c r="E8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2" s="26" t="s">
        <v>21</v>
      </c>
      <c r="G852" s="27">
        <v>716089596</v>
      </c>
      <c r="H852" s="26" t="s">
        <v>278</v>
      </c>
      <c r="I852" s="28" t="s">
        <v>173</v>
      </c>
    </row>
    <row r="853" spans="1:9" x14ac:dyDescent="0.2">
      <c r="A853" s="23">
        <v>936</v>
      </c>
      <c r="B853" s="35">
        <v>43896.348761574074</v>
      </c>
      <c r="C853" s="35">
        <v>43896.8278125</v>
      </c>
      <c r="D853" s="24">
        <f>IF(AND(Chamados[[#This Row],[Abertura]]&gt;0, Chamados[[#This Row],[Fechamento]]&gt;0, Chamados[[#This Row],[Fechamento]]&gt;Chamados[[#This Row],[Abertura]]), Chamados[[#This Row],[Fechamento]]-Chamados[[#This Row],[Abertura]], "")</f>
        <v>0.47905092592554865</v>
      </c>
      <c r="E8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3" s="26" t="s">
        <v>12</v>
      </c>
      <c r="G853" s="27">
        <v>663507250</v>
      </c>
      <c r="H853" s="26" t="s">
        <v>277</v>
      </c>
      <c r="I853" s="28" t="s">
        <v>69</v>
      </c>
    </row>
    <row r="854" spans="1:9" x14ac:dyDescent="0.2">
      <c r="A854" s="23">
        <v>937</v>
      </c>
      <c r="B854" s="35">
        <v>43896.407268518517</v>
      </c>
      <c r="C854" s="35">
        <v>43896.534525462965</v>
      </c>
      <c r="D854" s="24">
        <f>IF(AND(Chamados[[#This Row],[Abertura]]&gt;0, Chamados[[#This Row],[Fechamento]]&gt;0, Chamados[[#This Row],[Fechamento]]&gt;Chamados[[#This Row],[Abertura]]), Chamados[[#This Row],[Fechamento]]-Chamados[[#This Row],[Abertura]], "")</f>
        <v>0.12725694444816327</v>
      </c>
      <c r="E8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4" s="26" t="s">
        <v>20</v>
      </c>
      <c r="G854" s="27">
        <v>623050636</v>
      </c>
      <c r="H854" s="26" t="s">
        <v>276</v>
      </c>
      <c r="I854" s="28" t="s">
        <v>244</v>
      </c>
    </row>
    <row r="855" spans="1:9" x14ac:dyDescent="0.2">
      <c r="A855" s="23">
        <v>938</v>
      </c>
      <c r="B855" s="35">
        <v>43898.86141203704</v>
      </c>
      <c r="C855" s="35">
        <v>43899.547291666669</v>
      </c>
      <c r="D855" s="24">
        <f>IF(AND(Chamados[[#This Row],[Abertura]]&gt;0, Chamados[[#This Row],[Fechamento]]&gt;0, Chamados[[#This Row],[Fechamento]]&gt;Chamados[[#This Row],[Abertura]]), Chamados[[#This Row],[Fechamento]]-Chamados[[#This Row],[Abertura]], "")</f>
        <v>0.68587962962919846</v>
      </c>
      <c r="E8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5" s="26" t="s">
        <v>285</v>
      </c>
      <c r="G855" s="27">
        <v>908290659</v>
      </c>
      <c r="H855" s="26" t="s">
        <v>278</v>
      </c>
      <c r="I855" s="28" t="s">
        <v>214</v>
      </c>
    </row>
    <row r="856" spans="1:9" x14ac:dyDescent="0.2">
      <c r="A856" s="23">
        <v>939</v>
      </c>
      <c r="B856" s="35">
        <v>43899.564884259256</v>
      </c>
      <c r="C856" s="35">
        <v>43900.00886574074</v>
      </c>
      <c r="D856" s="24">
        <f>IF(AND(Chamados[[#This Row],[Abertura]]&gt;0, Chamados[[#This Row],[Fechamento]]&gt;0, Chamados[[#This Row],[Fechamento]]&gt;Chamados[[#This Row],[Abertura]]), Chamados[[#This Row],[Fechamento]]-Chamados[[#This Row],[Abertura]], "")</f>
        <v>0.44398148148320615</v>
      </c>
      <c r="E8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56" s="26" t="s">
        <v>8</v>
      </c>
      <c r="G856" s="27">
        <v>416349863</v>
      </c>
      <c r="H856" s="26" t="s">
        <v>276</v>
      </c>
      <c r="I856" s="28" t="s">
        <v>267</v>
      </c>
    </row>
    <row r="857" spans="1:9" x14ac:dyDescent="0.2">
      <c r="A857" s="23">
        <v>940</v>
      </c>
      <c r="B857" s="35">
        <v>43899.612442129626</v>
      </c>
      <c r="C857" s="35">
        <v>43899.583333333336</v>
      </c>
      <c r="D857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8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857" s="26" t="s">
        <v>11</v>
      </c>
      <c r="G857" s="27">
        <v>90413478</v>
      </c>
      <c r="H857" s="26" t="s">
        <v>276</v>
      </c>
      <c r="I857" s="28" t="s">
        <v>267</v>
      </c>
    </row>
    <row r="858" spans="1:9" x14ac:dyDescent="0.2">
      <c r="A858" s="23">
        <v>941</v>
      </c>
      <c r="B858" s="35">
        <v>43899.802905092591</v>
      </c>
      <c r="C858" s="35">
        <v>43900.833287037036</v>
      </c>
      <c r="D858" s="24">
        <f>IF(AND(Chamados[[#This Row],[Abertura]]&gt;0, Chamados[[#This Row],[Fechamento]]&gt;0, Chamados[[#This Row],[Fechamento]]&gt;Chamados[[#This Row],[Abertura]]), Chamados[[#This Row],[Fechamento]]-Chamados[[#This Row],[Abertura]], "")</f>
        <v>1.0303819444452529</v>
      </c>
      <c r="E8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58" s="26" t="s">
        <v>18</v>
      </c>
      <c r="G858" s="27">
        <v>425430920</v>
      </c>
      <c r="H858" s="26" t="s">
        <v>277</v>
      </c>
      <c r="I858" s="28" t="s">
        <v>158</v>
      </c>
    </row>
    <row r="859" spans="1:9" x14ac:dyDescent="0.2">
      <c r="A859" s="23">
        <v>942</v>
      </c>
      <c r="B859" s="35">
        <v>43901.760092592594</v>
      </c>
      <c r="C859" s="35">
        <v>43903.269814814812</v>
      </c>
      <c r="D859" s="24">
        <f>IF(AND(Chamados[[#This Row],[Abertura]]&gt;0, Chamados[[#This Row],[Fechamento]]&gt;0, Chamados[[#This Row],[Fechamento]]&gt;Chamados[[#This Row],[Abertura]]), Chamados[[#This Row],[Fechamento]]-Chamados[[#This Row],[Abertura]], "")</f>
        <v>1.5097222222175333</v>
      </c>
      <c r="E8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59" s="26" t="s">
        <v>15</v>
      </c>
      <c r="G859" s="27">
        <v>67868531</v>
      </c>
      <c r="H859" s="26" t="s">
        <v>270</v>
      </c>
      <c r="I859" s="28" t="s">
        <v>131</v>
      </c>
    </row>
    <row r="860" spans="1:9" x14ac:dyDescent="0.2">
      <c r="A860" s="23">
        <v>943</v>
      </c>
      <c r="B860" s="35">
        <v>43902.807986111111</v>
      </c>
      <c r="C860" s="35">
        <v>43903.462812500002</v>
      </c>
      <c r="D860" s="24">
        <f>IF(AND(Chamados[[#This Row],[Abertura]]&gt;0, Chamados[[#This Row],[Fechamento]]&gt;0, Chamados[[#This Row],[Fechamento]]&gt;Chamados[[#This Row],[Abertura]]), Chamados[[#This Row],[Fechamento]]-Chamados[[#This Row],[Abertura]], "")</f>
        <v>0.65482638889079681</v>
      </c>
      <c r="E8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0" s="26" t="s">
        <v>14</v>
      </c>
      <c r="G860" s="27">
        <v>940218566</v>
      </c>
      <c r="H860" s="26" t="s">
        <v>270</v>
      </c>
      <c r="I860" s="28" t="s">
        <v>224</v>
      </c>
    </row>
    <row r="861" spans="1:9" x14ac:dyDescent="0.2">
      <c r="A861" s="23">
        <v>944</v>
      </c>
      <c r="B861" s="35">
        <v>43903.108124999999</v>
      </c>
      <c r="C861" s="35">
        <v>43903.496666666666</v>
      </c>
      <c r="D861" s="24">
        <f>IF(AND(Chamados[[#This Row],[Abertura]]&gt;0, Chamados[[#This Row],[Fechamento]]&gt;0, Chamados[[#This Row],[Fechamento]]&gt;Chamados[[#This Row],[Abertura]]), Chamados[[#This Row],[Fechamento]]-Chamados[[#This Row],[Abertura]], "")</f>
        <v>0.38854166666715173</v>
      </c>
      <c r="E8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1" s="26" t="s">
        <v>18</v>
      </c>
      <c r="G861" s="27">
        <v>141619406</v>
      </c>
      <c r="H861" s="26" t="s">
        <v>276</v>
      </c>
      <c r="I861" s="28" t="s">
        <v>126</v>
      </c>
    </row>
    <row r="862" spans="1:9" x14ac:dyDescent="0.2">
      <c r="A862" s="23">
        <v>945</v>
      </c>
      <c r="B862" s="35">
        <v>43903.157152777778</v>
      </c>
      <c r="C862" s="35">
        <v>43904.13826388889</v>
      </c>
      <c r="D862" s="24">
        <f>IF(AND(Chamados[[#This Row],[Abertura]]&gt;0, Chamados[[#This Row],[Fechamento]]&gt;0, Chamados[[#This Row],[Fechamento]]&gt;Chamados[[#This Row],[Abertura]]), Chamados[[#This Row],[Fechamento]]-Chamados[[#This Row],[Abertura]], "")</f>
        <v>0.98111111111211358</v>
      </c>
      <c r="E8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2" s="26" t="s">
        <v>15</v>
      </c>
      <c r="G862" s="27">
        <v>43982979</v>
      </c>
      <c r="H862" s="26" t="s">
        <v>276</v>
      </c>
      <c r="I862" s="28" t="s">
        <v>155</v>
      </c>
    </row>
    <row r="863" spans="1:9" x14ac:dyDescent="0.2">
      <c r="A863" s="23">
        <v>946</v>
      </c>
      <c r="B863" s="35">
        <v>43903.182696759257</v>
      </c>
      <c r="C863" s="35">
        <v>43903.613865740743</v>
      </c>
      <c r="D863" s="24">
        <f>IF(AND(Chamados[[#This Row],[Abertura]]&gt;0, Chamados[[#This Row],[Fechamento]]&gt;0, Chamados[[#This Row],[Fechamento]]&gt;Chamados[[#This Row],[Abertura]]), Chamados[[#This Row],[Fechamento]]-Chamados[[#This Row],[Abertura]], "")</f>
        <v>0.4311689814858255</v>
      </c>
      <c r="E8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3" s="26" t="s">
        <v>15</v>
      </c>
      <c r="G863" s="27">
        <v>234667165</v>
      </c>
      <c r="H863" s="26" t="s">
        <v>270</v>
      </c>
      <c r="I863" s="28" t="s">
        <v>100</v>
      </c>
    </row>
    <row r="864" spans="1:9" x14ac:dyDescent="0.2">
      <c r="A864" s="23">
        <v>947</v>
      </c>
      <c r="B864" s="35">
        <v>43903.974780092591</v>
      </c>
      <c r="C864" s="35">
        <v>43903.958333333336</v>
      </c>
      <c r="D864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8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864" s="26" t="s">
        <v>12</v>
      </c>
      <c r="G864" s="27">
        <v>259322780</v>
      </c>
      <c r="H864" s="26" t="s">
        <v>270</v>
      </c>
      <c r="I864" s="28" t="s">
        <v>40</v>
      </c>
    </row>
    <row r="865" spans="1:9" x14ac:dyDescent="0.2">
      <c r="A865" s="23">
        <v>948</v>
      </c>
      <c r="B865" s="35">
        <v>43904.166400462964</v>
      </c>
      <c r="C865" s="35">
        <v>43904.622199074074</v>
      </c>
      <c r="D865" s="24">
        <f>IF(AND(Chamados[[#This Row],[Abertura]]&gt;0, Chamados[[#This Row],[Fechamento]]&gt;0, Chamados[[#This Row],[Fechamento]]&gt;Chamados[[#This Row],[Abertura]]), Chamados[[#This Row],[Fechamento]]-Chamados[[#This Row],[Abertura]], "")</f>
        <v>0.45579861111036735</v>
      </c>
      <c r="E8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5" s="26" t="s">
        <v>15</v>
      </c>
      <c r="G865" s="27">
        <v>955248622</v>
      </c>
      <c r="H865" s="26" t="s">
        <v>277</v>
      </c>
      <c r="I865" s="28" t="s">
        <v>107</v>
      </c>
    </row>
    <row r="866" spans="1:9" x14ac:dyDescent="0.2">
      <c r="A866" s="23">
        <v>950</v>
      </c>
      <c r="B866" s="35">
        <v>43904.382777777777</v>
      </c>
      <c r="C866" s="35">
        <v>43904.93959490741</v>
      </c>
      <c r="D866" s="24">
        <f>IF(AND(Chamados[[#This Row],[Abertura]]&gt;0, Chamados[[#This Row],[Fechamento]]&gt;0, Chamados[[#This Row],[Fechamento]]&gt;Chamados[[#This Row],[Abertura]]), Chamados[[#This Row],[Fechamento]]-Chamados[[#This Row],[Abertura]], "")</f>
        <v>0.55681712963269092</v>
      </c>
      <c r="E8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6" s="26" t="s">
        <v>11</v>
      </c>
      <c r="G866" s="27">
        <v>541523893</v>
      </c>
      <c r="H866" s="26" t="s">
        <v>277</v>
      </c>
      <c r="I866" s="28" t="s">
        <v>148</v>
      </c>
    </row>
    <row r="867" spans="1:9" x14ac:dyDescent="0.2">
      <c r="A867" s="23">
        <v>951</v>
      </c>
      <c r="B867" s="35">
        <v>43905.742719907408</v>
      </c>
      <c r="C867" s="35">
        <v>43906.748865740738</v>
      </c>
      <c r="D867" s="24">
        <f>IF(AND(Chamados[[#This Row],[Abertura]]&gt;0, Chamados[[#This Row],[Fechamento]]&gt;0, Chamados[[#This Row],[Fechamento]]&gt;Chamados[[#This Row],[Abertura]]), Chamados[[#This Row],[Fechamento]]-Chamados[[#This Row],[Abertura]], "")</f>
        <v>1.0061458333293558</v>
      </c>
      <c r="E8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67" s="26" t="s">
        <v>269</v>
      </c>
      <c r="G867" s="27">
        <v>854236222</v>
      </c>
      <c r="H867" s="26" t="s">
        <v>277</v>
      </c>
      <c r="I867" s="28" t="s">
        <v>25</v>
      </c>
    </row>
    <row r="868" spans="1:9" x14ac:dyDescent="0.2">
      <c r="A868" s="23">
        <v>952</v>
      </c>
      <c r="B868" s="35">
        <v>43908.146284722221</v>
      </c>
      <c r="C868" s="35">
        <v>43909.454293981478</v>
      </c>
      <c r="D868" s="24">
        <f>IF(AND(Chamados[[#This Row],[Abertura]]&gt;0, Chamados[[#This Row],[Fechamento]]&gt;0, Chamados[[#This Row],[Fechamento]]&gt;Chamados[[#This Row],[Abertura]]), Chamados[[#This Row],[Fechamento]]-Chamados[[#This Row],[Abertura]], "")</f>
        <v>1.3080092592572328</v>
      </c>
      <c r="E8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68" s="26" t="s">
        <v>10</v>
      </c>
      <c r="G868" s="27">
        <v>635507660</v>
      </c>
      <c r="H868" s="26" t="s">
        <v>277</v>
      </c>
      <c r="I868" s="28" t="s">
        <v>268</v>
      </c>
    </row>
    <row r="869" spans="1:9" x14ac:dyDescent="0.2">
      <c r="A869" s="23">
        <v>953</v>
      </c>
      <c r="B869" s="35">
        <v>43908.17355324074</v>
      </c>
      <c r="C869" s="35">
        <v>43908.243541666663</v>
      </c>
      <c r="D869" s="24">
        <f>IF(AND(Chamados[[#This Row],[Abertura]]&gt;0, Chamados[[#This Row],[Fechamento]]&gt;0, Chamados[[#This Row],[Fechamento]]&gt;Chamados[[#This Row],[Abertura]]), Chamados[[#This Row],[Fechamento]]-Chamados[[#This Row],[Abertura]], "")</f>
        <v>6.9988425922929309E-2</v>
      </c>
      <c r="E8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69" s="26" t="s">
        <v>269</v>
      </c>
      <c r="G869" s="27">
        <v>655586146</v>
      </c>
      <c r="H869" s="26" t="s">
        <v>270</v>
      </c>
      <c r="I869" s="28" t="s">
        <v>44</v>
      </c>
    </row>
    <row r="870" spans="1:9" x14ac:dyDescent="0.2">
      <c r="A870" s="23">
        <v>954</v>
      </c>
      <c r="B870" s="35">
        <v>43908.589363425926</v>
      </c>
      <c r="C870" s="35">
        <v>43910.089467592596</v>
      </c>
      <c r="D870" s="24">
        <f>IF(AND(Chamados[[#This Row],[Abertura]]&gt;0, Chamados[[#This Row],[Fechamento]]&gt;0, Chamados[[#This Row],[Fechamento]]&gt;Chamados[[#This Row],[Abertura]]), Chamados[[#This Row],[Fechamento]]-Chamados[[#This Row],[Abertura]], "")</f>
        <v>1.500104166669189</v>
      </c>
      <c r="E8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0" s="26" t="s">
        <v>13</v>
      </c>
      <c r="G870" s="27">
        <v>671916981</v>
      </c>
      <c r="H870" s="26" t="s">
        <v>270</v>
      </c>
      <c r="I870" s="28" t="s">
        <v>75</v>
      </c>
    </row>
    <row r="871" spans="1:9" x14ac:dyDescent="0.2">
      <c r="A871" s="23">
        <v>955</v>
      </c>
      <c r="B871" s="35">
        <v>43908.803819444445</v>
      </c>
      <c r="C871" s="35">
        <v>43909.821898148148</v>
      </c>
      <c r="D871" s="24">
        <f>IF(AND(Chamados[[#This Row],[Abertura]]&gt;0, Chamados[[#This Row],[Fechamento]]&gt;0, Chamados[[#This Row],[Fechamento]]&gt;Chamados[[#This Row],[Abertura]]), Chamados[[#This Row],[Fechamento]]-Chamados[[#This Row],[Abertura]], "")</f>
        <v>1.0180787037024857</v>
      </c>
      <c r="E8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1" s="26" t="s">
        <v>16</v>
      </c>
      <c r="G871" s="27">
        <v>752938588</v>
      </c>
      <c r="H871" s="26" t="s">
        <v>270</v>
      </c>
      <c r="I871" s="28" t="s">
        <v>251</v>
      </c>
    </row>
    <row r="872" spans="1:9" x14ac:dyDescent="0.2">
      <c r="A872" s="23">
        <v>956</v>
      </c>
      <c r="B872" s="35">
        <v>43909.267175925925</v>
      </c>
      <c r="C872" s="35">
        <v>43909.631180555552</v>
      </c>
      <c r="D872" s="24">
        <f>IF(AND(Chamados[[#This Row],[Abertura]]&gt;0, Chamados[[#This Row],[Fechamento]]&gt;0, Chamados[[#This Row],[Fechamento]]&gt;Chamados[[#This Row],[Abertura]]), Chamados[[#This Row],[Fechamento]]-Chamados[[#This Row],[Abertura]], "")</f>
        <v>0.36400462962774327</v>
      </c>
      <c r="E8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72" s="26" t="s">
        <v>8</v>
      </c>
      <c r="G872" s="27">
        <v>934935794</v>
      </c>
      <c r="H872" s="26" t="s">
        <v>270</v>
      </c>
      <c r="I872" s="28" t="s">
        <v>28</v>
      </c>
    </row>
    <row r="873" spans="1:9" x14ac:dyDescent="0.2">
      <c r="A873" s="23">
        <v>957</v>
      </c>
      <c r="B873" s="35">
        <v>43909.464201388888</v>
      </c>
      <c r="C873" s="35">
        <v>43909.852766203701</v>
      </c>
      <c r="D873" s="24">
        <f>IF(AND(Chamados[[#This Row],[Abertura]]&gt;0, Chamados[[#This Row],[Fechamento]]&gt;0, Chamados[[#This Row],[Fechamento]]&gt;Chamados[[#This Row],[Abertura]]), Chamados[[#This Row],[Fechamento]]-Chamados[[#This Row],[Abertura]], "")</f>
        <v>0.38856481481343508</v>
      </c>
      <c r="E8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73" s="26" t="s">
        <v>21</v>
      </c>
      <c r="G873" s="27">
        <v>466288820</v>
      </c>
      <c r="H873" s="26" t="s">
        <v>277</v>
      </c>
      <c r="I873" s="28" t="s">
        <v>87</v>
      </c>
    </row>
    <row r="874" spans="1:9" x14ac:dyDescent="0.2">
      <c r="A874" s="23">
        <v>958</v>
      </c>
      <c r="B874" s="35">
        <v>43910.524571759262</v>
      </c>
      <c r="C874" s="35">
        <v>43911.558449074073</v>
      </c>
      <c r="D874" s="24">
        <f>IF(AND(Chamados[[#This Row],[Abertura]]&gt;0, Chamados[[#This Row],[Fechamento]]&gt;0, Chamados[[#This Row],[Fechamento]]&gt;Chamados[[#This Row],[Abertura]]), Chamados[[#This Row],[Fechamento]]-Chamados[[#This Row],[Abertura]], "")</f>
        <v>1.0338773148105247</v>
      </c>
      <c r="E8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4" s="26" t="s">
        <v>8</v>
      </c>
      <c r="G874" s="27">
        <v>140060436</v>
      </c>
      <c r="H874" s="26" t="s">
        <v>277</v>
      </c>
      <c r="I874" s="28" t="s">
        <v>68</v>
      </c>
    </row>
    <row r="875" spans="1:9" x14ac:dyDescent="0.2">
      <c r="A875" s="23">
        <v>959</v>
      </c>
      <c r="B875" s="35">
        <v>43911.419988425929</v>
      </c>
      <c r="C875" s="35">
        <v>43912.696550925924</v>
      </c>
      <c r="D875" s="24">
        <f>IF(AND(Chamados[[#This Row],[Abertura]]&gt;0, Chamados[[#This Row],[Fechamento]]&gt;0, Chamados[[#This Row],[Fechamento]]&gt;Chamados[[#This Row],[Abertura]]), Chamados[[#This Row],[Fechamento]]-Chamados[[#This Row],[Abertura]], "")</f>
        <v>1.2765624999956344</v>
      </c>
      <c r="E8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5" s="26" t="s">
        <v>10</v>
      </c>
      <c r="G875" s="27">
        <v>145722788</v>
      </c>
      <c r="H875" s="26" t="s">
        <v>277</v>
      </c>
      <c r="I875" s="28" t="s">
        <v>239</v>
      </c>
    </row>
    <row r="876" spans="1:9" x14ac:dyDescent="0.2">
      <c r="A876" s="23">
        <v>960</v>
      </c>
      <c r="B876" s="35">
        <v>43912.038321759261</v>
      </c>
      <c r="C876" s="35">
        <v>43913.321446759262</v>
      </c>
      <c r="D876" s="24">
        <f>IF(AND(Chamados[[#This Row],[Abertura]]&gt;0, Chamados[[#This Row],[Fechamento]]&gt;0, Chamados[[#This Row],[Fechamento]]&gt;Chamados[[#This Row],[Abertura]]), Chamados[[#This Row],[Fechamento]]-Chamados[[#This Row],[Abertura]], "")</f>
        <v>1.2831250000017462</v>
      </c>
      <c r="E8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6" s="26" t="s">
        <v>9</v>
      </c>
      <c r="G876" s="27">
        <v>148747362</v>
      </c>
      <c r="H876" s="26" t="s">
        <v>270</v>
      </c>
      <c r="I876" s="28" t="s">
        <v>83</v>
      </c>
    </row>
    <row r="877" spans="1:9" x14ac:dyDescent="0.2">
      <c r="A877" s="23">
        <v>961</v>
      </c>
      <c r="B877" s="35">
        <v>43912.55908564815</v>
      </c>
      <c r="C877" s="35">
        <v>43913.901631944442</v>
      </c>
      <c r="D877" s="24">
        <f>IF(AND(Chamados[[#This Row],[Abertura]]&gt;0, Chamados[[#This Row],[Fechamento]]&gt;0, Chamados[[#This Row],[Fechamento]]&gt;Chamados[[#This Row],[Abertura]]), Chamados[[#This Row],[Fechamento]]-Chamados[[#This Row],[Abertura]], "")</f>
        <v>1.3425462962914025</v>
      </c>
      <c r="E8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77" s="26" t="s">
        <v>10</v>
      </c>
      <c r="G877" s="27">
        <v>456545995</v>
      </c>
      <c r="H877" s="26" t="s">
        <v>270</v>
      </c>
      <c r="I877" s="28" t="s">
        <v>249</v>
      </c>
    </row>
    <row r="878" spans="1:9" x14ac:dyDescent="0.2">
      <c r="A878" s="23">
        <v>962</v>
      </c>
      <c r="B878" s="35">
        <v>43912.872696759259</v>
      </c>
      <c r="C878" s="35">
        <v>43913.243136574078</v>
      </c>
      <c r="D878" s="24">
        <f>IF(AND(Chamados[[#This Row],[Abertura]]&gt;0, Chamados[[#This Row],[Fechamento]]&gt;0, Chamados[[#This Row],[Fechamento]]&gt;Chamados[[#This Row],[Abertura]]), Chamados[[#This Row],[Fechamento]]-Chamados[[#This Row],[Abertura]], "")</f>
        <v>0.37043981481838273</v>
      </c>
      <c r="E8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78" s="26" t="s">
        <v>15</v>
      </c>
      <c r="G878" s="27">
        <v>128499781</v>
      </c>
      <c r="H878" s="26" t="s">
        <v>278</v>
      </c>
      <c r="I878" s="28" t="s">
        <v>81</v>
      </c>
    </row>
    <row r="879" spans="1:9" x14ac:dyDescent="0.2">
      <c r="A879" s="23">
        <v>963</v>
      </c>
      <c r="B879" s="35">
        <v>43914.069398148145</v>
      </c>
      <c r="C879" s="35">
        <v>43914.350717592592</v>
      </c>
      <c r="D879" s="24">
        <f>IF(AND(Chamados[[#This Row],[Abertura]]&gt;0, Chamados[[#This Row],[Fechamento]]&gt;0, Chamados[[#This Row],[Fechamento]]&gt;Chamados[[#This Row],[Abertura]]), Chamados[[#This Row],[Fechamento]]-Chamados[[#This Row],[Abertura]], "")</f>
        <v>0.281319444446126</v>
      </c>
      <c r="E8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79" s="26" t="s">
        <v>16</v>
      </c>
      <c r="G879" s="27">
        <v>439662815</v>
      </c>
      <c r="H879" s="26" t="s">
        <v>276</v>
      </c>
      <c r="I879" s="28" t="s">
        <v>182</v>
      </c>
    </row>
    <row r="880" spans="1:9" x14ac:dyDescent="0.2">
      <c r="A880" s="23">
        <v>964</v>
      </c>
      <c r="B880" s="35">
        <v>43914.218252314815</v>
      </c>
      <c r="C880" s="35">
        <v>43915.417314814818</v>
      </c>
      <c r="D880" s="24">
        <f>IF(AND(Chamados[[#This Row],[Abertura]]&gt;0, Chamados[[#This Row],[Fechamento]]&gt;0, Chamados[[#This Row],[Fechamento]]&gt;Chamados[[#This Row],[Abertura]]), Chamados[[#This Row],[Fechamento]]-Chamados[[#This Row],[Abertura]], "")</f>
        <v>1.1990625000034925</v>
      </c>
      <c r="E8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0" s="26" t="s">
        <v>15</v>
      </c>
      <c r="G880" s="27">
        <v>143309280</v>
      </c>
      <c r="H880" s="26" t="s">
        <v>270</v>
      </c>
      <c r="I880" s="28" t="s">
        <v>83</v>
      </c>
    </row>
    <row r="881" spans="1:9" x14ac:dyDescent="0.2">
      <c r="A881" s="23">
        <v>965</v>
      </c>
      <c r="B881" s="35">
        <v>43914.30128472222</v>
      </c>
      <c r="C881" s="35">
        <v>43914.780405092592</v>
      </c>
      <c r="D881" s="24">
        <f>IF(AND(Chamados[[#This Row],[Abertura]]&gt;0, Chamados[[#This Row],[Fechamento]]&gt;0, Chamados[[#This Row],[Fechamento]]&gt;Chamados[[#This Row],[Abertura]]), Chamados[[#This Row],[Fechamento]]-Chamados[[#This Row],[Abertura]], "")</f>
        <v>0.47912037037167465</v>
      </c>
      <c r="E8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81" s="26" t="s">
        <v>21</v>
      </c>
      <c r="G881" s="27">
        <v>915321411</v>
      </c>
      <c r="H881" s="26" t="s">
        <v>276</v>
      </c>
      <c r="I881" s="28" t="s">
        <v>124</v>
      </c>
    </row>
    <row r="882" spans="1:9" x14ac:dyDescent="0.2">
      <c r="A882" s="23">
        <v>966</v>
      </c>
      <c r="B882" s="35">
        <v>43915.535879629628</v>
      </c>
      <c r="C882" s="35">
        <v>43916.025821759256</v>
      </c>
      <c r="D882" s="24">
        <f>IF(AND(Chamados[[#This Row],[Abertura]]&gt;0, Chamados[[#This Row],[Fechamento]]&gt;0, Chamados[[#This Row],[Fechamento]]&gt;Chamados[[#This Row],[Abertura]]), Chamados[[#This Row],[Fechamento]]-Chamados[[#This Row],[Abertura]], "")</f>
        <v>0.48994212962861639</v>
      </c>
      <c r="E8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82" s="26" t="s">
        <v>9</v>
      </c>
      <c r="G882" s="27">
        <v>362246336</v>
      </c>
      <c r="H882" s="26" t="s">
        <v>270</v>
      </c>
      <c r="I882" s="28" t="s">
        <v>108</v>
      </c>
    </row>
    <row r="883" spans="1:9" x14ac:dyDescent="0.2">
      <c r="A883" s="23">
        <v>967</v>
      </c>
      <c r="B883" s="35">
        <v>43916.224780092591</v>
      </c>
      <c r="C883" s="35">
        <v>43917.470497685186</v>
      </c>
      <c r="D883" s="24">
        <f>IF(AND(Chamados[[#This Row],[Abertura]]&gt;0, Chamados[[#This Row],[Fechamento]]&gt;0, Chamados[[#This Row],[Fechamento]]&gt;Chamados[[#This Row],[Abertura]]), Chamados[[#This Row],[Fechamento]]-Chamados[[#This Row],[Abertura]], "")</f>
        <v>1.2457175925956108</v>
      </c>
      <c r="E8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3" s="26" t="s">
        <v>21</v>
      </c>
      <c r="G883" s="27">
        <v>999235118</v>
      </c>
      <c r="H883" s="26" t="s">
        <v>277</v>
      </c>
      <c r="I883" s="28" t="s">
        <v>52</v>
      </c>
    </row>
    <row r="884" spans="1:9" x14ac:dyDescent="0.2">
      <c r="A884" s="23">
        <v>969</v>
      </c>
      <c r="B884" s="35">
        <v>43917.488981481481</v>
      </c>
      <c r="C884" s="35">
        <v>43918.905370370368</v>
      </c>
      <c r="D884" s="24">
        <f>IF(AND(Chamados[[#This Row],[Abertura]]&gt;0, Chamados[[#This Row],[Fechamento]]&gt;0, Chamados[[#This Row],[Fechamento]]&gt;Chamados[[#This Row],[Abertura]]), Chamados[[#This Row],[Fechamento]]-Chamados[[#This Row],[Abertura]], "")</f>
        <v>1.4163888888870133</v>
      </c>
      <c r="E8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4" s="26" t="s">
        <v>13</v>
      </c>
      <c r="G884" s="27">
        <v>760366517</v>
      </c>
      <c r="H884" s="26" t="s">
        <v>270</v>
      </c>
      <c r="I884" s="28" t="s">
        <v>76</v>
      </c>
    </row>
    <row r="885" spans="1:9" x14ac:dyDescent="0.2">
      <c r="A885" s="23">
        <v>970</v>
      </c>
      <c r="B885" s="35">
        <v>43917.541018518517</v>
      </c>
      <c r="C885" s="35">
        <v>43918.545960648145</v>
      </c>
      <c r="D885" s="24">
        <f>IF(AND(Chamados[[#This Row],[Abertura]]&gt;0, Chamados[[#This Row],[Fechamento]]&gt;0, Chamados[[#This Row],[Fechamento]]&gt;Chamados[[#This Row],[Abertura]]), Chamados[[#This Row],[Fechamento]]-Chamados[[#This Row],[Abertura]], "")</f>
        <v>1.0049421296280343</v>
      </c>
      <c r="E8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5" s="26" t="s">
        <v>269</v>
      </c>
      <c r="G885" s="27">
        <v>457886050</v>
      </c>
      <c r="H885" s="26" t="s">
        <v>270</v>
      </c>
      <c r="I885" s="28" t="s">
        <v>213</v>
      </c>
    </row>
    <row r="886" spans="1:9" x14ac:dyDescent="0.2">
      <c r="A886" s="23">
        <v>971</v>
      </c>
      <c r="B886" s="35">
        <v>43917.720578703702</v>
      </c>
      <c r="C886" s="35">
        <v>43918.001979166664</v>
      </c>
      <c r="D886" s="24">
        <f>IF(AND(Chamados[[#This Row],[Abertura]]&gt;0, Chamados[[#This Row],[Fechamento]]&gt;0, Chamados[[#This Row],[Fechamento]]&gt;Chamados[[#This Row],[Abertura]]), Chamados[[#This Row],[Fechamento]]-Chamados[[#This Row],[Abertura]], "")</f>
        <v>0.28140046296175569</v>
      </c>
      <c r="E8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86" s="26" t="s">
        <v>14</v>
      </c>
      <c r="G886" s="27">
        <v>885207449</v>
      </c>
      <c r="H886" s="26" t="s">
        <v>277</v>
      </c>
      <c r="I886" s="28" t="s">
        <v>84</v>
      </c>
    </row>
    <row r="887" spans="1:9" x14ac:dyDescent="0.2">
      <c r="A887" s="23">
        <v>972</v>
      </c>
      <c r="B887" s="35">
        <v>43918.844606481478</v>
      </c>
      <c r="C887" s="35">
        <v>43919.841087962966</v>
      </c>
      <c r="D887" s="24">
        <f>IF(AND(Chamados[[#This Row],[Abertura]]&gt;0, Chamados[[#This Row],[Fechamento]]&gt;0, Chamados[[#This Row],[Fechamento]]&gt;Chamados[[#This Row],[Abertura]]), Chamados[[#This Row],[Fechamento]]-Chamados[[#This Row],[Abertura]], "")</f>
        <v>0.99648148148844484</v>
      </c>
      <c r="E8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87" s="26" t="s">
        <v>13</v>
      </c>
      <c r="G887" s="27">
        <v>205171704</v>
      </c>
      <c r="H887" s="26" t="s">
        <v>276</v>
      </c>
      <c r="I887" s="28" t="s">
        <v>78</v>
      </c>
    </row>
    <row r="888" spans="1:9" x14ac:dyDescent="0.2">
      <c r="A888" s="23">
        <v>973</v>
      </c>
      <c r="B888" s="35">
        <v>43919.696342592593</v>
      </c>
      <c r="C888" s="35">
        <v>43920.69730324074</v>
      </c>
      <c r="D888" s="24">
        <f>IF(AND(Chamados[[#This Row],[Abertura]]&gt;0, Chamados[[#This Row],[Fechamento]]&gt;0, Chamados[[#This Row],[Fechamento]]&gt;Chamados[[#This Row],[Abertura]]), Chamados[[#This Row],[Fechamento]]-Chamados[[#This Row],[Abertura]], "")</f>
        <v>1.0009606481471565</v>
      </c>
      <c r="E8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88" s="26" t="s">
        <v>269</v>
      </c>
      <c r="G888" s="27">
        <v>85111425</v>
      </c>
      <c r="H888" s="26" t="s">
        <v>277</v>
      </c>
      <c r="I888" s="28" t="s">
        <v>197</v>
      </c>
    </row>
    <row r="889" spans="1:9" x14ac:dyDescent="0.2">
      <c r="A889" s="23">
        <v>974</v>
      </c>
      <c r="B889" s="35">
        <v>43919.946851851855</v>
      </c>
      <c r="C889" s="35">
        <v>43920.109317129631</v>
      </c>
      <c r="D889" s="24">
        <f>IF(AND(Chamados[[#This Row],[Abertura]]&gt;0, Chamados[[#This Row],[Fechamento]]&gt;0, Chamados[[#This Row],[Fechamento]]&gt;Chamados[[#This Row],[Abertura]]), Chamados[[#This Row],[Fechamento]]-Chamados[[#This Row],[Abertura]], "")</f>
        <v>0.16246527777548181</v>
      </c>
      <c r="E8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89" s="26" t="s">
        <v>14</v>
      </c>
      <c r="G889" s="27">
        <v>918998741</v>
      </c>
      <c r="H889" s="26" t="s">
        <v>276</v>
      </c>
      <c r="I889" s="28" t="s">
        <v>192</v>
      </c>
    </row>
    <row r="890" spans="1:9" x14ac:dyDescent="0.2">
      <c r="A890" s="23">
        <v>975</v>
      </c>
      <c r="B890" s="35">
        <v>43920.145937499998</v>
      </c>
      <c r="C890" s="35">
        <v>43920.971643518518</v>
      </c>
      <c r="D890" s="24">
        <f>IF(AND(Chamados[[#This Row],[Abertura]]&gt;0, Chamados[[#This Row],[Fechamento]]&gt;0, Chamados[[#This Row],[Fechamento]]&gt;Chamados[[#This Row],[Abertura]]), Chamados[[#This Row],[Fechamento]]-Chamados[[#This Row],[Abertura]], "")</f>
        <v>0.82570601852057735</v>
      </c>
      <c r="E8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0" s="26" t="s">
        <v>10</v>
      </c>
      <c r="G890" s="27">
        <v>836989611</v>
      </c>
      <c r="H890" s="26" t="s">
        <v>278</v>
      </c>
      <c r="I890" s="28" t="s">
        <v>56</v>
      </c>
    </row>
    <row r="891" spans="1:9" x14ac:dyDescent="0.2">
      <c r="A891" s="23">
        <v>976</v>
      </c>
      <c r="B891" s="35">
        <v>43921.334016203706</v>
      </c>
      <c r="C891" s="35">
        <v>43921.654999999999</v>
      </c>
      <c r="D891" s="24">
        <f>IF(AND(Chamados[[#This Row],[Abertura]]&gt;0, Chamados[[#This Row],[Fechamento]]&gt;0, Chamados[[#This Row],[Fechamento]]&gt;Chamados[[#This Row],[Abertura]]), Chamados[[#This Row],[Fechamento]]-Chamados[[#This Row],[Abertura]], "")</f>
        <v>0.32098379629314877</v>
      </c>
      <c r="E8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1" s="26" t="s">
        <v>10</v>
      </c>
      <c r="G891" s="27">
        <v>790280218</v>
      </c>
      <c r="H891" s="26" t="s">
        <v>276</v>
      </c>
      <c r="I891" s="28" t="s">
        <v>92</v>
      </c>
    </row>
    <row r="892" spans="1:9" x14ac:dyDescent="0.2">
      <c r="A892" s="23">
        <v>977</v>
      </c>
      <c r="B892" s="35">
        <v>43924.648125</v>
      </c>
      <c r="C892" s="35">
        <v>43925.968124999999</v>
      </c>
      <c r="D892" s="24">
        <f>IF(AND(Chamados[[#This Row],[Abertura]]&gt;0, Chamados[[#This Row],[Fechamento]]&gt;0, Chamados[[#This Row],[Fechamento]]&gt;Chamados[[#This Row],[Abertura]]), Chamados[[#This Row],[Fechamento]]-Chamados[[#This Row],[Abertura]], "")</f>
        <v>1.319999999999709</v>
      </c>
      <c r="E8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92" s="26" t="s">
        <v>12</v>
      </c>
      <c r="G892" s="27">
        <v>735088883</v>
      </c>
      <c r="H892" s="26" t="s">
        <v>270</v>
      </c>
      <c r="I892" s="28" t="s">
        <v>226</v>
      </c>
    </row>
    <row r="893" spans="1:9" x14ac:dyDescent="0.2">
      <c r="A893" s="23">
        <v>978</v>
      </c>
      <c r="B893" s="35">
        <v>43924.756481481483</v>
      </c>
      <c r="C893" s="35">
        <v>43925.157488425924</v>
      </c>
      <c r="D893" s="24">
        <f>IF(AND(Chamados[[#This Row],[Abertura]]&gt;0, Chamados[[#This Row],[Fechamento]]&gt;0, Chamados[[#This Row],[Fechamento]]&gt;Chamados[[#This Row],[Abertura]]), Chamados[[#This Row],[Fechamento]]-Chamados[[#This Row],[Abertura]], "")</f>
        <v>0.40100694444117835</v>
      </c>
      <c r="E8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3" s="26" t="s">
        <v>16</v>
      </c>
      <c r="G893" s="27">
        <v>868211919</v>
      </c>
      <c r="H893" s="26" t="s">
        <v>276</v>
      </c>
      <c r="I893" s="28" t="s">
        <v>232</v>
      </c>
    </row>
    <row r="894" spans="1:9" x14ac:dyDescent="0.2">
      <c r="A894" s="23">
        <v>979</v>
      </c>
      <c r="B894" s="35">
        <v>43926.067974537036</v>
      </c>
      <c r="C894" s="35">
        <v>43926.742523148147</v>
      </c>
      <c r="D894" s="24">
        <f>IF(AND(Chamados[[#This Row],[Abertura]]&gt;0, Chamados[[#This Row],[Fechamento]]&gt;0, Chamados[[#This Row],[Fechamento]]&gt;Chamados[[#This Row],[Abertura]]), Chamados[[#This Row],[Fechamento]]-Chamados[[#This Row],[Abertura]], "")</f>
        <v>0.67454861111036735</v>
      </c>
      <c r="E8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4" s="26" t="s">
        <v>9</v>
      </c>
      <c r="G894" s="27">
        <v>490837624</v>
      </c>
      <c r="H894" s="26" t="s">
        <v>276</v>
      </c>
      <c r="I894" s="28" t="s">
        <v>157</v>
      </c>
    </row>
    <row r="895" spans="1:9" x14ac:dyDescent="0.2">
      <c r="A895" s="23">
        <v>980</v>
      </c>
      <c r="B895" s="35">
        <v>43926.539988425924</v>
      </c>
      <c r="C895" s="35">
        <v>43926.458333333336</v>
      </c>
      <c r="D895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8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895" s="26" t="s">
        <v>10</v>
      </c>
      <c r="G895" s="27">
        <v>601797271</v>
      </c>
      <c r="H895" s="26" t="s">
        <v>276</v>
      </c>
      <c r="I895" s="28" t="s">
        <v>132</v>
      </c>
    </row>
    <row r="896" spans="1:9" x14ac:dyDescent="0.2">
      <c r="A896" s="23">
        <v>981</v>
      </c>
      <c r="B896" s="35">
        <v>43926.914201388892</v>
      </c>
      <c r="C896" s="35">
        <v>43928.743032407408</v>
      </c>
      <c r="D896" s="24">
        <f>IF(AND(Chamados[[#This Row],[Abertura]]&gt;0, Chamados[[#This Row],[Fechamento]]&gt;0, Chamados[[#This Row],[Fechamento]]&gt;Chamados[[#This Row],[Abertura]]), Chamados[[#This Row],[Fechamento]]-Chamados[[#This Row],[Abertura]], "")</f>
        <v>1.8288310185162118</v>
      </c>
      <c r="E8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896" s="26" t="s">
        <v>21</v>
      </c>
      <c r="G896" s="27">
        <v>931536349</v>
      </c>
      <c r="H896" s="26" t="s">
        <v>270</v>
      </c>
      <c r="I896" s="28" t="s">
        <v>62</v>
      </c>
    </row>
    <row r="897" spans="1:9" x14ac:dyDescent="0.2">
      <c r="A897" s="23">
        <v>982</v>
      </c>
      <c r="B897" s="35">
        <v>43926.977303240739</v>
      </c>
      <c r="C897" s="35">
        <v>43927.492523148147</v>
      </c>
      <c r="D897" s="24">
        <f>IF(AND(Chamados[[#This Row],[Abertura]]&gt;0, Chamados[[#This Row],[Fechamento]]&gt;0, Chamados[[#This Row],[Fechamento]]&gt;Chamados[[#This Row],[Abertura]]), Chamados[[#This Row],[Fechamento]]-Chamados[[#This Row],[Abertura]], "")</f>
        <v>0.51521990740729962</v>
      </c>
      <c r="E8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7" s="26" t="s">
        <v>14</v>
      </c>
      <c r="G897" s="27">
        <v>88638670</v>
      </c>
      <c r="H897" s="26" t="s">
        <v>277</v>
      </c>
      <c r="I897" s="28" t="s">
        <v>256</v>
      </c>
    </row>
    <row r="898" spans="1:9" x14ac:dyDescent="0.2">
      <c r="A898" s="23">
        <v>983</v>
      </c>
      <c r="B898" s="35">
        <v>43927.353379629632</v>
      </c>
      <c r="C898" s="35">
        <v>43928.272187499999</v>
      </c>
      <c r="D898" s="24">
        <f>IF(AND(Chamados[[#This Row],[Abertura]]&gt;0, Chamados[[#This Row],[Fechamento]]&gt;0, Chamados[[#This Row],[Fechamento]]&gt;Chamados[[#This Row],[Abertura]]), Chamados[[#This Row],[Fechamento]]-Chamados[[#This Row],[Abertura]], "")</f>
        <v>0.91880787036643596</v>
      </c>
      <c r="E8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8" s="26" t="s">
        <v>269</v>
      </c>
      <c r="G898" s="27">
        <v>563828456</v>
      </c>
      <c r="H898" s="26" t="s">
        <v>276</v>
      </c>
      <c r="I898" s="28" t="s">
        <v>162</v>
      </c>
    </row>
    <row r="899" spans="1:9" x14ac:dyDescent="0.2">
      <c r="A899" s="23">
        <v>985</v>
      </c>
      <c r="B899" s="35">
        <v>43929.32408564815</v>
      </c>
      <c r="C899" s="35">
        <v>43929.470925925925</v>
      </c>
      <c r="D899" s="24">
        <f>IF(AND(Chamados[[#This Row],[Abertura]]&gt;0, Chamados[[#This Row],[Fechamento]]&gt;0, Chamados[[#This Row],[Fechamento]]&gt;Chamados[[#This Row],[Abertura]]), Chamados[[#This Row],[Fechamento]]-Chamados[[#This Row],[Abertura]], "")</f>
        <v>0.14684027777548181</v>
      </c>
      <c r="E8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899" s="26" t="s">
        <v>16</v>
      </c>
      <c r="G899" s="27">
        <v>702566013</v>
      </c>
      <c r="H899" s="26" t="s">
        <v>276</v>
      </c>
      <c r="I899" s="28" t="s">
        <v>177</v>
      </c>
    </row>
    <row r="900" spans="1:9" x14ac:dyDescent="0.2">
      <c r="A900" s="23">
        <v>986</v>
      </c>
      <c r="B900" s="35">
        <v>43930.563206018516</v>
      </c>
      <c r="C900" s="35">
        <v>43931.194166666668</v>
      </c>
      <c r="D900" s="24">
        <f>IF(AND(Chamados[[#This Row],[Abertura]]&gt;0, Chamados[[#This Row],[Fechamento]]&gt;0, Chamados[[#This Row],[Fechamento]]&gt;Chamados[[#This Row],[Abertura]]), Chamados[[#This Row],[Fechamento]]-Chamados[[#This Row],[Abertura]], "")</f>
        <v>0.63096064815181307</v>
      </c>
      <c r="E9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0" s="26" t="s">
        <v>14</v>
      </c>
      <c r="G900" s="27">
        <v>783466325</v>
      </c>
      <c r="H900" s="26" t="s">
        <v>276</v>
      </c>
      <c r="I900" s="28" t="s">
        <v>123</v>
      </c>
    </row>
    <row r="901" spans="1:9" x14ac:dyDescent="0.2">
      <c r="A901" s="23">
        <v>987</v>
      </c>
      <c r="B901" s="35">
        <v>43931.287372685183</v>
      </c>
      <c r="C901" s="35">
        <v>43931.874641203707</v>
      </c>
      <c r="D901" s="24">
        <f>IF(AND(Chamados[[#This Row],[Abertura]]&gt;0, Chamados[[#This Row],[Fechamento]]&gt;0, Chamados[[#This Row],[Fechamento]]&gt;Chamados[[#This Row],[Abertura]]), Chamados[[#This Row],[Fechamento]]-Chamados[[#This Row],[Abertura]], "")</f>
        <v>0.5872685185240698</v>
      </c>
      <c r="E9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1" s="26" t="s">
        <v>20</v>
      </c>
      <c r="G901" s="27">
        <v>230722047</v>
      </c>
      <c r="H901" s="26" t="s">
        <v>270</v>
      </c>
      <c r="I901" s="28" t="s">
        <v>74</v>
      </c>
    </row>
    <row r="902" spans="1:9" x14ac:dyDescent="0.2">
      <c r="A902" s="23">
        <v>988</v>
      </c>
      <c r="B902" s="35">
        <v>43932.37835648148</v>
      </c>
      <c r="C902" s="35">
        <v>43933.174409722225</v>
      </c>
      <c r="D902" s="24">
        <f>IF(AND(Chamados[[#This Row],[Abertura]]&gt;0, Chamados[[#This Row],[Fechamento]]&gt;0, Chamados[[#This Row],[Fechamento]]&gt;Chamados[[#This Row],[Abertura]]), Chamados[[#This Row],[Fechamento]]-Chamados[[#This Row],[Abertura]], "")</f>
        <v>0.79605324074509554</v>
      </c>
      <c r="E9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2" s="26" t="s">
        <v>12</v>
      </c>
      <c r="G902" s="27">
        <v>421004499</v>
      </c>
      <c r="H902" s="26" t="s">
        <v>276</v>
      </c>
      <c r="I902" s="28" t="s">
        <v>197</v>
      </c>
    </row>
    <row r="903" spans="1:9" x14ac:dyDescent="0.2">
      <c r="A903" s="23">
        <v>989</v>
      </c>
      <c r="B903" s="35">
        <v>43933.103067129632</v>
      </c>
      <c r="C903" s="35">
        <v>43933.130624999998</v>
      </c>
      <c r="D903" s="24">
        <f>IF(AND(Chamados[[#This Row],[Abertura]]&gt;0, Chamados[[#This Row],[Fechamento]]&gt;0, Chamados[[#This Row],[Fechamento]]&gt;Chamados[[#This Row],[Abertura]]), Chamados[[#This Row],[Fechamento]]-Chamados[[#This Row],[Abertura]], "")</f>
        <v>2.7557870365853887E-2</v>
      </c>
      <c r="E9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3" s="26" t="s">
        <v>10</v>
      </c>
      <c r="G903" s="27">
        <v>431423036</v>
      </c>
      <c r="H903" s="26" t="s">
        <v>276</v>
      </c>
      <c r="I903" s="28" t="s">
        <v>245</v>
      </c>
    </row>
    <row r="904" spans="1:9" x14ac:dyDescent="0.2">
      <c r="A904" s="23">
        <v>990</v>
      </c>
      <c r="B904" s="35">
        <v>43933.521053240744</v>
      </c>
      <c r="C904" s="35">
        <v>43933.803055555552</v>
      </c>
      <c r="D904" s="24">
        <f>IF(AND(Chamados[[#This Row],[Abertura]]&gt;0, Chamados[[#This Row],[Fechamento]]&gt;0, Chamados[[#This Row],[Fechamento]]&gt;Chamados[[#This Row],[Abertura]]), Chamados[[#This Row],[Fechamento]]-Chamados[[#This Row],[Abertura]], "")</f>
        <v>0.28200231480877846</v>
      </c>
      <c r="E9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4" s="26" t="s">
        <v>13</v>
      </c>
      <c r="G904" s="27">
        <v>801619035</v>
      </c>
      <c r="H904" s="26" t="s">
        <v>276</v>
      </c>
      <c r="I904" s="28" t="s">
        <v>80</v>
      </c>
    </row>
    <row r="905" spans="1:9" x14ac:dyDescent="0.2">
      <c r="A905" s="23">
        <v>991</v>
      </c>
      <c r="B905" s="35">
        <v>43933.581828703704</v>
      </c>
      <c r="C905" s="35">
        <v>43935.037268518521</v>
      </c>
      <c r="D905" s="24">
        <f>IF(AND(Chamados[[#This Row],[Abertura]]&gt;0, Chamados[[#This Row],[Fechamento]]&gt;0, Chamados[[#This Row],[Fechamento]]&gt;Chamados[[#This Row],[Abertura]]), Chamados[[#This Row],[Fechamento]]-Chamados[[#This Row],[Abertura]], "")</f>
        <v>1.4554398148175096</v>
      </c>
      <c r="E9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05" s="26" t="s">
        <v>18</v>
      </c>
      <c r="G905" s="27">
        <v>605721303</v>
      </c>
      <c r="H905" s="26" t="s">
        <v>270</v>
      </c>
      <c r="I905" s="28" t="s">
        <v>96</v>
      </c>
    </row>
    <row r="906" spans="1:9" x14ac:dyDescent="0.2">
      <c r="A906" s="23">
        <v>992</v>
      </c>
      <c r="B906" s="35">
        <v>43934.477997685186</v>
      </c>
      <c r="C906" s="35">
        <v>43934.752604166664</v>
      </c>
      <c r="D906" s="24">
        <f>IF(AND(Chamados[[#This Row],[Abertura]]&gt;0, Chamados[[#This Row],[Fechamento]]&gt;0, Chamados[[#This Row],[Fechamento]]&gt;Chamados[[#This Row],[Abertura]]), Chamados[[#This Row],[Fechamento]]-Chamados[[#This Row],[Abertura]], "")</f>
        <v>0.2746064814782585</v>
      </c>
      <c r="E9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6" s="26" t="s">
        <v>15</v>
      </c>
      <c r="G906" s="27">
        <v>937267736</v>
      </c>
      <c r="H906" s="26" t="s">
        <v>277</v>
      </c>
      <c r="I906" s="28" t="s">
        <v>230</v>
      </c>
    </row>
    <row r="907" spans="1:9" x14ac:dyDescent="0.2">
      <c r="A907" s="23">
        <v>993</v>
      </c>
      <c r="B907" s="35">
        <v>43935.316874999997</v>
      </c>
      <c r="C907" s="35">
        <v>43936.75681712963</v>
      </c>
      <c r="D907" s="24">
        <f>IF(AND(Chamados[[#This Row],[Abertura]]&gt;0, Chamados[[#This Row],[Fechamento]]&gt;0, Chamados[[#This Row],[Fechamento]]&gt;Chamados[[#This Row],[Abertura]]), Chamados[[#This Row],[Fechamento]]-Chamados[[#This Row],[Abertura]], "")</f>
        <v>1.439942129632982</v>
      </c>
      <c r="E9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07" s="26" t="s">
        <v>284</v>
      </c>
      <c r="G907" s="27">
        <v>727926677</v>
      </c>
      <c r="H907" s="26" t="s">
        <v>270</v>
      </c>
      <c r="I907" s="28" t="s">
        <v>111</v>
      </c>
    </row>
    <row r="908" spans="1:9" x14ac:dyDescent="0.2">
      <c r="A908" s="23">
        <v>994</v>
      </c>
      <c r="B908" s="35">
        <v>43935.474398148152</v>
      </c>
      <c r="C908" s="35">
        <v>43936.592395833337</v>
      </c>
      <c r="D908" s="24">
        <f>IF(AND(Chamados[[#This Row],[Abertura]]&gt;0, Chamados[[#This Row],[Fechamento]]&gt;0, Chamados[[#This Row],[Fechamento]]&gt;Chamados[[#This Row],[Abertura]]), Chamados[[#This Row],[Fechamento]]-Chamados[[#This Row],[Abertura]], "")</f>
        <v>1.1179976851854008</v>
      </c>
      <c r="E9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08" s="26" t="s">
        <v>14</v>
      </c>
      <c r="G908" s="27">
        <v>687930435</v>
      </c>
      <c r="H908" s="26" t="s">
        <v>270</v>
      </c>
      <c r="I908" s="28" t="s">
        <v>157</v>
      </c>
    </row>
    <row r="909" spans="1:9" x14ac:dyDescent="0.2">
      <c r="A909" s="23">
        <v>995</v>
      </c>
      <c r="B909" s="35">
        <v>43935.486527777779</v>
      </c>
      <c r="C909" s="35">
        <v>43936.45994212963</v>
      </c>
      <c r="D909" s="24">
        <f>IF(AND(Chamados[[#This Row],[Abertura]]&gt;0, Chamados[[#This Row],[Fechamento]]&gt;0, Chamados[[#This Row],[Fechamento]]&gt;Chamados[[#This Row],[Abertura]]), Chamados[[#This Row],[Fechamento]]-Chamados[[#This Row],[Abertura]], "")</f>
        <v>0.97341435185080627</v>
      </c>
      <c r="E9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09" s="26" t="s">
        <v>17</v>
      </c>
      <c r="G909" s="27">
        <v>347236907</v>
      </c>
      <c r="H909" s="26" t="s">
        <v>278</v>
      </c>
      <c r="I909" s="28" t="s">
        <v>192</v>
      </c>
    </row>
    <row r="910" spans="1:9" x14ac:dyDescent="0.2">
      <c r="A910" s="23">
        <v>996</v>
      </c>
      <c r="B910" s="35">
        <v>43936.092881944445</v>
      </c>
      <c r="C910" s="35">
        <v>43938.004606481481</v>
      </c>
      <c r="D910" s="24">
        <f>IF(AND(Chamados[[#This Row],[Abertura]]&gt;0, Chamados[[#This Row],[Fechamento]]&gt;0, Chamados[[#This Row],[Fechamento]]&gt;Chamados[[#This Row],[Abertura]]), Chamados[[#This Row],[Fechamento]]-Chamados[[#This Row],[Abertura]], "")</f>
        <v>1.911724537036207</v>
      </c>
      <c r="E9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10" s="26" t="s">
        <v>15</v>
      </c>
      <c r="G910" s="27">
        <v>342783160</v>
      </c>
      <c r="H910" s="26" t="s">
        <v>270</v>
      </c>
      <c r="I910" s="28" t="s">
        <v>46</v>
      </c>
    </row>
    <row r="911" spans="1:9" x14ac:dyDescent="0.2">
      <c r="A911" s="23">
        <v>997</v>
      </c>
      <c r="B911" s="35">
        <v>43936.148599537039</v>
      </c>
      <c r="C911" s="35">
        <v>43936.221145833333</v>
      </c>
      <c r="D911" s="24">
        <f>IF(AND(Chamados[[#This Row],[Abertura]]&gt;0, Chamados[[#This Row],[Fechamento]]&gt;0, Chamados[[#This Row],[Fechamento]]&gt;Chamados[[#This Row],[Abertura]]), Chamados[[#This Row],[Fechamento]]-Chamados[[#This Row],[Abertura]], "")</f>
        <v>7.2546296294603962E-2</v>
      </c>
      <c r="E9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1" s="26" t="s">
        <v>21</v>
      </c>
      <c r="G911" s="27">
        <v>743485903</v>
      </c>
      <c r="H911" s="26" t="s">
        <v>276</v>
      </c>
      <c r="I911" s="28" t="s">
        <v>127</v>
      </c>
    </row>
    <row r="912" spans="1:9" x14ac:dyDescent="0.2">
      <c r="A912" s="23">
        <v>998</v>
      </c>
      <c r="B912" s="35">
        <v>43936.273958333331</v>
      </c>
      <c r="C912" s="35">
        <v>43936.739606481482</v>
      </c>
      <c r="D912" s="24">
        <f>IF(AND(Chamados[[#This Row],[Abertura]]&gt;0, Chamados[[#This Row],[Fechamento]]&gt;0, Chamados[[#This Row],[Fechamento]]&gt;Chamados[[#This Row],[Abertura]]), Chamados[[#This Row],[Fechamento]]-Chamados[[#This Row],[Abertura]], "")</f>
        <v>0.46564814815064892</v>
      </c>
      <c r="E9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2" s="26" t="s">
        <v>13</v>
      </c>
      <c r="G912" s="27">
        <v>11380447</v>
      </c>
      <c r="H912" s="26" t="s">
        <v>276</v>
      </c>
      <c r="I912" s="28" t="s">
        <v>147</v>
      </c>
    </row>
    <row r="913" spans="1:9" x14ac:dyDescent="0.2">
      <c r="A913" s="23">
        <v>999</v>
      </c>
      <c r="B913" s="35">
        <v>43936.533807870372</v>
      </c>
      <c r="C913" s="35">
        <v>43937.229027777779</v>
      </c>
      <c r="D913" s="24">
        <f>IF(AND(Chamados[[#This Row],[Abertura]]&gt;0, Chamados[[#This Row],[Fechamento]]&gt;0, Chamados[[#This Row],[Fechamento]]&gt;Chamados[[#This Row],[Abertura]]), Chamados[[#This Row],[Fechamento]]-Chamados[[#This Row],[Abertura]], "")</f>
        <v>0.69521990740759065</v>
      </c>
      <c r="E9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3" s="26" t="s">
        <v>11</v>
      </c>
      <c r="G913" s="27">
        <v>493599636</v>
      </c>
      <c r="H913" s="26" t="s">
        <v>270</v>
      </c>
      <c r="I913" s="28" t="s">
        <v>196</v>
      </c>
    </row>
    <row r="914" spans="1:9" x14ac:dyDescent="0.2">
      <c r="A914" s="23">
        <v>1001</v>
      </c>
      <c r="B914" s="35">
        <v>43937.355162037034</v>
      </c>
      <c r="C914" s="35">
        <v>43937.714062500003</v>
      </c>
      <c r="D914" s="24">
        <f>IF(AND(Chamados[[#This Row],[Abertura]]&gt;0, Chamados[[#This Row],[Fechamento]]&gt;0, Chamados[[#This Row],[Fechamento]]&gt;Chamados[[#This Row],[Abertura]]), Chamados[[#This Row],[Fechamento]]-Chamados[[#This Row],[Abertura]], "")</f>
        <v>0.35890046296844957</v>
      </c>
      <c r="E9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4" s="26" t="s">
        <v>14</v>
      </c>
      <c r="G914" s="27">
        <v>579333702</v>
      </c>
      <c r="H914" s="26" t="s">
        <v>276</v>
      </c>
      <c r="I914" s="28" t="s">
        <v>173</v>
      </c>
    </row>
    <row r="915" spans="1:9" x14ac:dyDescent="0.2">
      <c r="A915" s="23">
        <v>1002</v>
      </c>
      <c r="B915" s="35">
        <v>43938.214525462965</v>
      </c>
      <c r="C915" s="35">
        <v>43938.524363425924</v>
      </c>
      <c r="D915" s="24">
        <f>IF(AND(Chamados[[#This Row],[Abertura]]&gt;0, Chamados[[#This Row],[Fechamento]]&gt;0, Chamados[[#This Row],[Fechamento]]&gt;Chamados[[#This Row],[Abertura]]), Chamados[[#This Row],[Fechamento]]-Chamados[[#This Row],[Abertura]], "")</f>
        <v>0.30983796295913635</v>
      </c>
      <c r="E9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5" s="26" t="s">
        <v>12</v>
      </c>
      <c r="G915" s="27">
        <v>81152467</v>
      </c>
      <c r="H915" s="26" t="s">
        <v>276</v>
      </c>
      <c r="I915" s="28" t="s">
        <v>177</v>
      </c>
    </row>
    <row r="916" spans="1:9" x14ac:dyDescent="0.2">
      <c r="A916" s="23">
        <v>1003</v>
      </c>
      <c r="B916" s="35">
        <v>43938.780960648146</v>
      </c>
      <c r="C916" s="35">
        <v>43939.173495370371</v>
      </c>
      <c r="D916" s="24">
        <f>IF(AND(Chamados[[#This Row],[Abertura]]&gt;0, Chamados[[#This Row],[Fechamento]]&gt;0, Chamados[[#This Row],[Fechamento]]&gt;Chamados[[#This Row],[Abertura]]), Chamados[[#This Row],[Fechamento]]-Chamados[[#This Row],[Abertura]], "")</f>
        <v>0.39253472222480923</v>
      </c>
      <c r="E9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6" s="26" t="s">
        <v>20</v>
      </c>
      <c r="G916" s="27">
        <v>573301772</v>
      </c>
      <c r="H916" s="26" t="s">
        <v>277</v>
      </c>
      <c r="I916" s="28" t="s">
        <v>62</v>
      </c>
    </row>
    <row r="917" spans="1:9" x14ac:dyDescent="0.2">
      <c r="A917" s="23">
        <v>1004</v>
      </c>
      <c r="B917" s="35">
        <v>43939.265682870369</v>
      </c>
      <c r="C917" s="35">
        <v>43939.482905092591</v>
      </c>
      <c r="D917" s="24">
        <f>IF(AND(Chamados[[#This Row],[Abertura]]&gt;0, Chamados[[#This Row],[Fechamento]]&gt;0, Chamados[[#This Row],[Fechamento]]&gt;Chamados[[#This Row],[Abertura]]), Chamados[[#This Row],[Fechamento]]-Chamados[[#This Row],[Abertura]], "")</f>
        <v>0.21722222222160781</v>
      </c>
      <c r="E9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7" s="26" t="s">
        <v>13</v>
      </c>
      <c r="G917" s="27">
        <v>12713229</v>
      </c>
      <c r="H917" s="26" t="s">
        <v>276</v>
      </c>
      <c r="I917" s="28" t="s">
        <v>79</v>
      </c>
    </row>
    <row r="918" spans="1:9" x14ac:dyDescent="0.2">
      <c r="A918" s="23">
        <v>1005</v>
      </c>
      <c r="B918" s="35">
        <v>43940.425775462965</v>
      </c>
      <c r="C918" s="35">
        <v>43940.637939814813</v>
      </c>
      <c r="D918" s="24">
        <f>IF(AND(Chamados[[#This Row],[Abertura]]&gt;0, Chamados[[#This Row],[Fechamento]]&gt;0, Chamados[[#This Row],[Fechamento]]&gt;Chamados[[#This Row],[Abertura]]), Chamados[[#This Row],[Fechamento]]-Chamados[[#This Row],[Abertura]], "")</f>
        <v>0.21216435184760485</v>
      </c>
      <c r="E9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18" s="26" t="s">
        <v>21</v>
      </c>
      <c r="G918" s="27">
        <v>275307744</v>
      </c>
      <c r="H918" s="26" t="s">
        <v>276</v>
      </c>
      <c r="I918" s="28" t="s">
        <v>115</v>
      </c>
    </row>
    <row r="919" spans="1:9" x14ac:dyDescent="0.2">
      <c r="A919" s="23">
        <v>1006</v>
      </c>
      <c r="B919" s="35">
        <v>43942.471122685187</v>
      </c>
      <c r="C919" s="35">
        <v>43944.378032407411</v>
      </c>
      <c r="D919" s="24">
        <f>IF(AND(Chamados[[#This Row],[Abertura]]&gt;0, Chamados[[#This Row],[Fechamento]]&gt;0, Chamados[[#This Row],[Fechamento]]&gt;Chamados[[#This Row],[Abertura]]), Chamados[[#This Row],[Fechamento]]-Chamados[[#This Row],[Abertura]], "")</f>
        <v>1.9069097222236451</v>
      </c>
      <c r="E9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19" s="26" t="s">
        <v>11</v>
      </c>
      <c r="G919" s="27">
        <v>987116799</v>
      </c>
      <c r="H919" s="26" t="s">
        <v>270</v>
      </c>
      <c r="I919" s="28" t="s">
        <v>201</v>
      </c>
    </row>
    <row r="920" spans="1:9" x14ac:dyDescent="0.2">
      <c r="A920" s="23">
        <v>1007</v>
      </c>
      <c r="B920" s="35">
        <v>43942.897256944445</v>
      </c>
      <c r="C920" s="35">
        <v>43943.060567129629</v>
      </c>
      <c r="D920" s="24">
        <f>IF(AND(Chamados[[#This Row],[Abertura]]&gt;0, Chamados[[#This Row],[Fechamento]]&gt;0, Chamados[[#This Row],[Fechamento]]&gt;Chamados[[#This Row],[Abertura]]), Chamados[[#This Row],[Fechamento]]-Chamados[[#This Row],[Abertura]], "")</f>
        <v>0.16331018518394558</v>
      </c>
      <c r="E9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0" s="26" t="s">
        <v>14</v>
      </c>
      <c r="G920" s="27">
        <v>490891558</v>
      </c>
      <c r="H920" s="26" t="s">
        <v>270</v>
      </c>
      <c r="I920" s="28" t="s">
        <v>106</v>
      </c>
    </row>
    <row r="921" spans="1:9" x14ac:dyDescent="0.2">
      <c r="A921" s="23">
        <v>1008</v>
      </c>
      <c r="B921" s="35">
        <v>43943.175439814811</v>
      </c>
      <c r="C921" s="35">
        <v>43944.141192129631</v>
      </c>
      <c r="D921" s="24">
        <f>IF(AND(Chamados[[#This Row],[Abertura]]&gt;0, Chamados[[#This Row],[Fechamento]]&gt;0, Chamados[[#This Row],[Fechamento]]&gt;Chamados[[#This Row],[Abertura]]), Chamados[[#This Row],[Fechamento]]-Chamados[[#This Row],[Abertura]], "")</f>
        <v>0.96575231481983792</v>
      </c>
      <c r="E9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1" s="26" t="s">
        <v>11</v>
      </c>
      <c r="G921" s="27">
        <v>25822655</v>
      </c>
      <c r="H921" s="26" t="s">
        <v>276</v>
      </c>
      <c r="I921" s="28" t="s">
        <v>221</v>
      </c>
    </row>
    <row r="922" spans="1:9" x14ac:dyDescent="0.2">
      <c r="A922" s="23">
        <v>1009</v>
      </c>
      <c r="B922" s="35">
        <v>43944.20815972222</v>
      </c>
      <c r="C922" s="35">
        <v>43944.828935185185</v>
      </c>
      <c r="D922" s="24">
        <f>IF(AND(Chamados[[#This Row],[Abertura]]&gt;0, Chamados[[#This Row],[Fechamento]]&gt;0, Chamados[[#This Row],[Fechamento]]&gt;Chamados[[#This Row],[Abertura]]), Chamados[[#This Row],[Fechamento]]-Chamados[[#This Row],[Abertura]], "")</f>
        <v>0.62077546296495711</v>
      </c>
      <c r="E9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2" s="26" t="s">
        <v>11</v>
      </c>
      <c r="G922" s="27">
        <v>85616128</v>
      </c>
      <c r="H922" s="26" t="s">
        <v>276</v>
      </c>
      <c r="I922" s="28" t="s">
        <v>228</v>
      </c>
    </row>
    <row r="923" spans="1:9" x14ac:dyDescent="0.2">
      <c r="A923" s="23">
        <v>1010</v>
      </c>
      <c r="B923" s="35">
        <v>43944.627974537034</v>
      </c>
      <c r="C923" s="35">
        <v>43945.315810185188</v>
      </c>
      <c r="D923" s="24">
        <f>IF(AND(Chamados[[#This Row],[Abertura]]&gt;0, Chamados[[#This Row],[Fechamento]]&gt;0, Chamados[[#This Row],[Fechamento]]&gt;Chamados[[#This Row],[Abertura]]), Chamados[[#This Row],[Fechamento]]-Chamados[[#This Row],[Abertura]], "")</f>
        <v>0.68783564815385034</v>
      </c>
      <c r="E9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3" s="26" t="s">
        <v>11</v>
      </c>
      <c r="G923" s="27">
        <v>81427025</v>
      </c>
      <c r="H923" s="26" t="s">
        <v>276</v>
      </c>
      <c r="I923" s="28" t="s">
        <v>198</v>
      </c>
    </row>
    <row r="924" spans="1:9" x14ac:dyDescent="0.2">
      <c r="A924" s="23">
        <v>1011</v>
      </c>
      <c r="B924" s="35">
        <v>43945.635960648149</v>
      </c>
      <c r="C924" s="35">
        <v>43946.011666666665</v>
      </c>
      <c r="D924" s="24">
        <f>IF(AND(Chamados[[#This Row],[Abertura]]&gt;0, Chamados[[#This Row],[Fechamento]]&gt;0, Chamados[[#This Row],[Fechamento]]&gt;Chamados[[#This Row],[Abertura]]), Chamados[[#This Row],[Fechamento]]-Chamados[[#This Row],[Abertura]], "")</f>
        <v>0.37570601851621177</v>
      </c>
      <c r="E9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4" s="26" t="s">
        <v>18</v>
      </c>
      <c r="G924" s="27">
        <v>415382136</v>
      </c>
      <c r="H924" s="26" t="s">
        <v>276</v>
      </c>
      <c r="I924" s="28" t="s">
        <v>163</v>
      </c>
    </row>
    <row r="925" spans="1:9" x14ac:dyDescent="0.2">
      <c r="A925" s="23">
        <v>1012</v>
      </c>
      <c r="B925" s="35">
        <v>43946.144537037035</v>
      </c>
      <c r="C925" s="35">
        <v>43947.392569444448</v>
      </c>
      <c r="D925" s="24">
        <f>IF(AND(Chamados[[#This Row],[Abertura]]&gt;0, Chamados[[#This Row],[Fechamento]]&gt;0, Chamados[[#This Row],[Fechamento]]&gt;Chamados[[#This Row],[Abertura]]), Chamados[[#This Row],[Fechamento]]-Chamados[[#This Row],[Abertura]], "")</f>
        <v>1.2480324074131204</v>
      </c>
      <c r="E9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25" s="26" t="s">
        <v>16</v>
      </c>
      <c r="G925" s="27">
        <v>285430788</v>
      </c>
      <c r="H925" s="26" t="s">
        <v>277</v>
      </c>
      <c r="I925" s="28" t="s">
        <v>254</v>
      </c>
    </row>
    <row r="926" spans="1:9" x14ac:dyDescent="0.2">
      <c r="A926" s="23">
        <v>1013</v>
      </c>
      <c r="B926" s="35">
        <v>43946.172303240739</v>
      </c>
      <c r="C926" s="35">
        <v>43946.85738425926</v>
      </c>
      <c r="D926" s="24">
        <f>IF(AND(Chamados[[#This Row],[Abertura]]&gt;0, Chamados[[#This Row],[Fechamento]]&gt;0, Chamados[[#This Row],[Fechamento]]&gt;Chamados[[#This Row],[Abertura]]), Chamados[[#This Row],[Fechamento]]-Chamados[[#This Row],[Abertura]], "")</f>
        <v>0.68508101852057735</v>
      </c>
      <c r="E9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6" s="26" t="s">
        <v>14</v>
      </c>
      <c r="G926" s="27">
        <v>47914345</v>
      </c>
      <c r="H926" s="26" t="s">
        <v>270</v>
      </c>
      <c r="I926" s="28" t="s">
        <v>253</v>
      </c>
    </row>
    <row r="927" spans="1:9" x14ac:dyDescent="0.2">
      <c r="A927" s="23">
        <v>1014</v>
      </c>
      <c r="B927" s="35">
        <v>43946.780763888892</v>
      </c>
      <c r="C927" s="35">
        <v>43946.75</v>
      </c>
      <c r="D927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9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927" s="26" t="s">
        <v>11</v>
      </c>
      <c r="G927" s="27">
        <v>390298928</v>
      </c>
      <c r="H927" s="26" t="s">
        <v>276</v>
      </c>
      <c r="I927" s="28" t="s">
        <v>177</v>
      </c>
    </row>
    <row r="928" spans="1:9" x14ac:dyDescent="0.2">
      <c r="A928" s="23">
        <v>1015</v>
      </c>
      <c r="B928" s="35">
        <v>43947.370497685188</v>
      </c>
      <c r="C928" s="35">
        <v>43949.165925925925</v>
      </c>
      <c r="D928" s="24">
        <f>IF(AND(Chamados[[#This Row],[Abertura]]&gt;0, Chamados[[#This Row],[Fechamento]]&gt;0, Chamados[[#This Row],[Fechamento]]&gt;Chamados[[#This Row],[Abertura]]), Chamados[[#This Row],[Fechamento]]-Chamados[[#This Row],[Abertura]], "")</f>
        <v>1.7954282407372375</v>
      </c>
      <c r="E9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28" s="26" t="s">
        <v>18</v>
      </c>
      <c r="G928" s="27">
        <v>407484352</v>
      </c>
      <c r="H928" s="26" t="s">
        <v>270</v>
      </c>
      <c r="I928" s="28" t="s">
        <v>249</v>
      </c>
    </row>
    <row r="929" spans="1:9" x14ac:dyDescent="0.2">
      <c r="A929" s="23">
        <v>1016</v>
      </c>
      <c r="B929" s="35">
        <v>43947.541307870371</v>
      </c>
      <c r="C929" s="35">
        <v>43948.223437499997</v>
      </c>
      <c r="D929" s="24">
        <f>IF(AND(Chamados[[#This Row],[Abertura]]&gt;0, Chamados[[#This Row],[Fechamento]]&gt;0, Chamados[[#This Row],[Fechamento]]&gt;Chamados[[#This Row],[Abertura]]), Chamados[[#This Row],[Fechamento]]-Chamados[[#This Row],[Abertura]], "")</f>
        <v>0.682129629625706</v>
      </c>
      <c r="E9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29" s="26" t="s">
        <v>285</v>
      </c>
      <c r="G929" s="27">
        <v>810312918</v>
      </c>
      <c r="H929" s="26" t="s">
        <v>278</v>
      </c>
      <c r="I929" s="28" t="s">
        <v>185</v>
      </c>
    </row>
    <row r="930" spans="1:9" x14ac:dyDescent="0.2">
      <c r="A930" s="23">
        <v>1017</v>
      </c>
      <c r="B930" s="35">
        <v>43949.304756944446</v>
      </c>
      <c r="C930" s="35">
        <v>43950.080300925925</v>
      </c>
      <c r="D930" s="24">
        <f>IF(AND(Chamados[[#This Row],[Abertura]]&gt;0, Chamados[[#This Row],[Fechamento]]&gt;0, Chamados[[#This Row],[Fechamento]]&gt;Chamados[[#This Row],[Abertura]]), Chamados[[#This Row],[Fechamento]]-Chamados[[#This Row],[Abertura]], "")</f>
        <v>0.77554398147913162</v>
      </c>
      <c r="E9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0" s="26" t="s">
        <v>17</v>
      </c>
      <c r="G930" s="27">
        <v>242594992</v>
      </c>
      <c r="H930" s="26" t="s">
        <v>276</v>
      </c>
      <c r="I930" s="28" t="s">
        <v>200</v>
      </c>
    </row>
    <row r="931" spans="1:9" x14ac:dyDescent="0.2">
      <c r="A931" s="23">
        <v>1018</v>
      </c>
      <c r="B931" s="35">
        <v>43949.807141203702</v>
      </c>
      <c r="C931" s="35">
        <v>43949.953194444446</v>
      </c>
      <c r="D931" s="24">
        <f>IF(AND(Chamados[[#This Row],[Abertura]]&gt;0, Chamados[[#This Row],[Fechamento]]&gt;0, Chamados[[#This Row],[Fechamento]]&gt;Chamados[[#This Row],[Abertura]]), Chamados[[#This Row],[Fechamento]]-Chamados[[#This Row],[Abertura]], "")</f>
        <v>0.14605324074364034</v>
      </c>
      <c r="E9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1" s="26" t="s">
        <v>11</v>
      </c>
      <c r="G931" s="27">
        <v>290691607</v>
      </c>
      <c r="H931" s="26" t="s">
        <v>277</v>
      </c>
      <c r="I931" s="28" t="s">
        <v>56</v>
      </c>
    </row>
    <row r="932" spans="1:9" x14ac:dyDescent="0.2">
      <c r="A932" s="23">
        <v>1019</v>
      </c>
      <c r="B932" s="35">
        <v>43950.395729166667</v>
      </c>
      <c r="C932" s="35">
        <v>43952.114386574074</v>
      </c>
      <c r="D932" s="24">
        <f>IF(AND(Chamados[[#This Row],[Abertura]]&gt;0, Chamados[[#This Row],[Fechamento]]&gt;0, Chamados[[#This Row],[Fechamento]]&gt;Chamados[[#This Row],[Abertura]]), Chamados[[#This Row],[Fechamento]]-Chamados[[#This Row],[Abertura]], "")</f>
        <v>1.7186574074075907</v>
      </c>
      <c r="E9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32" s="26" t="s">
        <v>14</v>
      </c>
      <c r="G932" s="27">
        <v>830763125</v>
      </c>
      <c r="H932" s="26" t="s">
        <v>277</v>
      </c>
      <c r="I932" s="28" t="s">
        <v>66</v>
      </c>
    </row>
    <row r="933" spans="1:9" x14ac:dyDescent="0.2">
      <c r="A933" s="23">
        <v>1020</v>
      </c>
      <c r="B933" s="35">
        <v>43950.46329861111</v>
      </c>
      <c r="C933" s="35">
        <v>43950.997615740744</v>
      </c>
      <c r="D933" s="24">
        <f>IF(AND(Chamados[[#This Row],[Abertura]]&gt;0, Chamados[[#This Row],[Fechamento]]&gt;0, Chamados[[#This Row],[Fechamento]]&gt;Chamados[[#This Row],[Abertura]]), Chamados[[#This Row],[Fechamento]]-Chamados[[#This Row],[Abertura]], "")</f>
        <v>0.53431712963356404</v>
      </c>
      <c r="E9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3" s="26" t="s">
        <v>285</v>
      </c>
      <c r="G933" s="27">
        <v>469967616</v>
      </c>
      <c r="H933" s="26" t="s">
        <v>277</v>
      </c>
      <c r="I933" s="28" t="s">
        <v>168</v>
      </c>
    </row>
    <row r="934" spans="1:9" x14ac:dyDescent="0.2">
      <c r="A934" s="23">
        <v>1021</v>
      </c>
      <c r="B934" s="35">
        <v>43952.057442129626</v>
      </c>
      <c r="C934" s="35">
        <v>43952.530231481483</v>
      </c>
      <c r="D934" s="24">
        <f>IF(AND(Chamados[[#This Row],[Abertura]]&gt;0, Chamados[[#This Row],[Fechamento]]&gt;0, Chamados[[#This Row],[Fechamento]]&gt;Chamados[[#This Row],[Abertura]]), Chamados[[#This Row],[Fechamento]]-Chamados[[#This Row],[Abertura]], "")</f>
        <v>0.47278935185750015</v>
      </c>
      <c r="E9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4" s="26" t="s">
        <v>15</v>
      </c>
      <c r="G934" s="27">
        <v>851457069</v>
      </c>
      <c r="H934" s="26" t="s">
        <v>276</v>
      </c>
      <c r="I934" s="28" t="s">
        <v>119</v>
      </c>
    </row>
    <row r="935" spans="1:9" x14ac:dyDescent="0.2">
      <c r="A935" s="23">
        <v>1022</v>
      </c>
      <c r="B935" s="35">
        <v>43952.973101851851</v>
      </c>
      <c r="C935" s="35">
        <v>43953.521307870367</v>
      </c>
      <c r="D935" s="24">
        <f>IF(AND(Chamados[[#This Row],[Abertura]]&gt;0, Chamados[[#This Row],[Fechamento]]&gt;0, Chamados[[#This Row],[Fechamento]]&gt;Chamados[[#This Row],[Abertura]]), Chamados[[#This Row],[Fechamento]]-Chamados[[#This Row],[Abertura]], "")</f>
        <v>0.54820601851679385</v>
      </c>
      <c r="E9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5" s="26" t="s">
        <v>10</v>
      </c>
      <c r="G935" s="27">
        <v>654588706</v>
      </c>
      <c r="H935" s="26" t="s">
        <v>277</v>
      </c>
      <c r="I935" s="28" t="s">
        <v>198</v>
      </c>
    </row>
    <row r="936" spans="1:9" x14ac:dyDescent="0.2">
      <c r="A936" s="23">
        <v>1023</v>
      </c>
      <c r="B936" s="35">
        <v>43953.009872685187</v>
      </c>
      <c r="C936" s="35">
        <v>43953.879849537036</v>
      </c>
      <c r="D936" s="24">
        <f>IF(AND(Chamados[[#This Row],[Abertura]]&gt;0, Chamados[[#This Row],[Fechamento]]&gt;0, Chamados[[#This Row],[Fechamento]]&gt;Chamados[[#This Row],[Abertura]]), Chamados[[#This Row],[Fechamento]]-Chamados[[#This Row],[Abertura]], "")</f>
        <v>0.86997685184906004</v>
      </c>
      <c r="E9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6" s="26" t="s">
        <v>14</v>
      </c>
      <c r="G936" s="27">
        <v>420588936</v>
      </c>
      <c r="H936" s="26" t="s">
        <v>276</v>
      </c>
      <c r="I936" s="28" t="s">
        <v>117</v>
      </c>
    </row>
    <row r="937" spans="1:9" x14ac:dyDescent="0.2">
      <c r="A937" s="23">
        <v>1024</v>
      </c>
      <c r="B937" s="35">
        <v>43953.43886574074</v>
      </c>
      <c r="C937" s="35">
        <v>43954.688252314816</v>
      </c>
      <c r="D937" s="24">
        <f>IF(AND(Chamados[[#This Row],[Abertura]]&gt;0, Chamados[[#This Row],[Fechamento]]&gt;0, Chamados[[#This Row],[Fechamento]]&gt;Chamados[[#This Row],[Abertura]]), Chamados[[#This Row],[Fechamento]]-Chamados[[#This Row],[Abertura]], "")</f>
        <v>1.2493865740761976</v>
      </c>
      <c r="E9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37" s="26" t="s">
        <v>20</v>
      </c>
      <c r="G937" s="27">
        <v>168972909</v>
      </c>
      <c r="H937" s="26" t="s">
        <v>277</v>
      </c>
      <c r="I937" s="28" t="s">
        <v>103</v>
      </c>
    </row>
    <row r="938" spans="1:9" x14ac:dyDescent="0.2">
      <c r="A938" s="23">
        <v>1025</v>
      </c>
      <c r="B938" s="35">
        <v>43953.682500000003</v>
      </c>
      <c r="C938" s="35">
        <v>43954.491516203707</v>
      </c>
      <c r="D938" s="24">
        <f>IF(AND(Chamados[[#This Row],[Abertura]]&gt;0, Chamados[[#This Row],[Fechamento]]&gt;0, Chamados[[#This Row],[Fechamento]]&gt;Chamados[[#This Row],[Abertura]]), Chamados[[#This Row],[Fechamento]]-Chamados[[#This Row],[Abertura]], "")</f>
        <v>0.80901620370423188</v>
      </c>
      <c r="E9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8" s="26" t="s">
        <v>8</v>
      </c>
      <c r="G938" s="27">
        <v>368179554</v>
      </c>
      <c r="H938" s="26" t="s">
        <v>276</v>
      </c>
      <c r="I938" s="28" t="s">
        <v>250</v>
      </c>
    </row>
    <row r="939" spans="1:9" x14ac:dyDescent="0.2">
      <c r="A939" s="23">
        <v>1026</v>
      </c>
      <c r="B939" s="35">
        <v>43953.775254629632</v>
      </c>
      <c r="C939" s="35">
        <v>43954.726678240739</v>
      </c>
      <c r="D939" s="24">
        <f>IF(AND(Chamados[[#This Row],[Abertura]]&gt;0, Chamados[[#This Row],[Fechamento]]&gt;0, Chamados[[#This Row],[Fechamento]]&gt;Chamados[[#This Row],[Abertura]]), Chamados[[#This Row],[Fechamento]]-Chamados[[#This Row],[Abertura]], "")</f>
        <v>0.95142361110629281</v>
      </c>
      <c r="E9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39" s="26" t="s">
        <v>18</v>
      </c>
      <c r="G939" s="27">
        <v>869388923</v>
      </c>
      <c r="H939" s="26" t="s">
        <v>276</v>
      </c>
      <c r="I939" s="28" t="s">
        <v>250</v>
      </c>
    </row>
    <row r="940" spans="1:9" x14ac:dyDescent="0.2">
      <c r="A940" s="23">
        <v>1027</v>
      </c>
      <c r="B940" s="35">
        <v>43954.061168981483</v>
      </c>
      <c r="C940" s="35">
        <v>43954.436215277776</v>
      </c>
      <c r="D940" s="24">
        <f>IF(AND(Chamados[[#This Row],[Abertura]]&gt;0, Chamados[[#This Row],[Fechamento]]&gt;0, Chamados[[#This Row],[Fechamento]]&gt;Chamados[[#This Row],[Abertura]]), Chamados[[#This Row],[Fechamento]]-Chamados[[#This Row],[Abertura]], "")</f>
        <v>0.37504629629256669</v>
      </c>
      <c r="E9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0" s="26" t="s">
        <v>10</v>
      </c>
      <c r="G940" s="27">
        <v>575331184</v>
      </c>
      <c r="H940" s="26" t="s">
        <v>270</v>
      </c>
      <c r="I940" s="28" t="s">
        <v>64</v>
      </c>
    </row>
    <row r="941" spans="1:9" x14ac:dyDescent="0.2">
      <c r="A941" s="23">
        <v>1028</v>
      </c>
      <c r="B941" s="35">
        <v>43955.808553240742</v>
      </c>
      <c r="C941" s="35">
        <v>43956.515625</v>
      </c>
      <c r="D941" s="24">
        <f>IF(AND(Chamados[[#This Row],[Abertura]]&gt;0, Chamados[[#This Row],[Fechamento]]&gt;0, Chamados[[#This Row],[Fechamento]]&gt;Chamados[[#This Row],[Abertura]]), Chamados[[#This Row],[Fechamento]]-Chamados[[#This Row],[Abertura]], "")</f>
        <v>0.70707175925781485</v>
      </c>
      <c r="E9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1" s="26" t="s">
        <v>14</v>
      </c>
      <c r="G941" s="27">
        <v>36127762</v>
      </c>
      <c r="H941" s="26" t="s">
        <v>276</v>
      </c>
      <c r="I941" s="28" t="s">
        <v>255</v>
      </c>
    </row>
    <row r="942" spans="1:9" x14ac:dyDescent="0.2">
      <c r="A942" s="23">
        <v>1029</v>
      </c>
      <c r="B942" s="35">
        <v>43956.37767361111</v>
      </c>
      <c r="C942" s="35">
        <v>43958.258576388886</v>
      </c>
      <c r="D942" s="24">
        <f>IF(AND(Chamados[[#This Row],[Abertura]]&gt;0, Chamados[[#This Row],[Fechamento]]&gt;0, Chamados[[#This Row],[Fechamento]]&gt;Chamados[[#This Row],[Abertura]]), Chamados[[#This Row],[Fechamento]]-Chamados[[#This Row],[Abertura]], "")</f>
        <v>1.8809027777751908</v>
      </c>
      <c r="E9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42" s="26" t="s">
        <v>284</v>
      </c>
      <c r="G942" s="27">
        <v>766771855</v>
      </c>
      <c r="H942" s="26" t="s">
        <v>270</v>
      </c>
      <c r="I942" s="28" t="s">
        <v>37</v>
      </c>
    </row>
    <row r="943" spans="1:9" x14ac:dyDescent="0.2">
      <c r="A943" s="23">
        <v>1030</v>
      </c>
      <c r="B943" s="35">
        <v>43956.844872685186</v>
      </c>
      <c r="C943" s="35">
        <v>43957.262314814812</v>
      </c>
      <c r="D943" s="24">
        <f>IF(AND(Chamados[[#This Row],[Abertura]]&gt;0, Chamados[[#This Row],[Fechamento]]&gt;0, Chamados[[#This Row],[Fechamento]]&gt;Chamados[[#This Row],[Abertura]]), Chamados[[#This Row],[Fechamento]]-Chamados[[#This Row],[Abertura]], "")</f>
        <v>0.41744212962657912</v>
      </c>
      <c r="E9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3" s="26" t="s">
        <v>15</v>
      </c>
      <c r="G943" s="27">
        <v>173676139</v>
      </c>
      <c r="H943" s="26" t="s">
        <v>276</v>
      </c>
      <c r="I943" s="28" t="s">
        <v>199</v>
      </c>
    </row>
    <row r="944" spans="1:9" x14ac:dyDescent="0.2">
      <c r="A944" s="23">
        <v>1031</v>
      </c>
      <c r="B944" s="35">
        <v>43956.861701388887</v>
      </c>
      <c r="C944" s="35">
        <v>43957.004490740743</v>
      </c>
      <c r="D944" s="24">
        <f>IF(AND(Chamados[[#This Row],[Abertura]]&gt;0, Chamados[[#This Row],[Fechamento]]&gt;0, Chamados[[#This Row],[Fechamento]]&gt;Chamados[[#This Row],[Abertura]]), Chamados[[#This Row],[Fechamento]]-Chamados[[#This Row],[Abertura]], "")</f>
        <v>0.14278935185575392</v>
      </c>
      <c r="E9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4" s="26" t="s">
        <v>16</v>
      </c>
      <c r="G944" s="27">
        <v>123717460</v>
      </c>
      <c r="H944" s="26" t="s">
        <v>276</v>
      </c>
      <c r="I944" s="28" t="s">
        <v>162</v>
      </c>
    </row>
    <row r="945" spans="1:9" x14ac:dyDescent="0.2">
      <c r="A945" s="23">
        <v>1032</v>
      </c>
      <c r="B945" s="35">
        <v>43958.122349537036</v>
      </c>
      <c r="C945" s="35">
        <v>43958.245810185188</v>
      </c>
      <c r="D945" s="24">
        <f>IF(AND(Chamados[[#This Row],[Abertura]]&gt;0, Chamados[[#This Row],[Fechamento]]&gt;0, Chamados[[#This Row],[Fechamento]]&gt;Chamados[[#This Row],[Abertura]]), Chamados[[#This Row],[Fechamento]]-Chamados[[#This Row],[Abertura]], "")</f>
        <v>0.12346064815210411</v>
      </c>
      <c r="E9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5" s="26" t="s">
        <v>8</v>
      </c>
      <c r="G945" s="27">
        <v>608943636</v>
      </c>
      <c r="H945" s="26" t="s">
        <v>276</v>
      </c>
      <c r="I945" s="28" t="s">
        <v>79</v>
      </c>
    </row>
    <row r="946" spans="1:9" x14ac:dyDescent="0.2">
      <c r="A946" s="23">
        <v>1033</v>
      </c>
      <c r="B946" s="35">
        <v>43958.284560185188</v>
      </c>
      <c r="C946" s="35">
        <v>43958.414490740739</v>
      </c>
      <c r="D946" s="24">
        <f>IF(AND(Chamados[[#This Row],[Abertura]]&gt;0, Chamados[[#This Row],[Fechamento]]&gt;0, Chamados[[#This Row],[Fechamento]]&gt;Chamados[[#This Row],[Abertura]]), Chamados[[#This Row],[Fechamento]]-Chamados[[#This Row],[Abertura]], "")</f>
        <v>0.12993055555125466</v>
      </c>
      <c r="E9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6" s="26" t="s">
        <v>18</v>
      </c>
      <c r="G946" s="27">
        <v>275953849</v>
      </c>
      <c r="H946" s="26" t="s">
        <v>276</v>
      </c>
      <c r="I946" s="28" t="s">
        <v>115</v>
      </c>
    </row>
    <row r="947" spans="1:9" x14ac:dyDescent="0.2">
      <c r="A947" s="23">
        <v>1035</v>
      </c>
      <c r="B947" s="35">
        <v>43958.948969907404</v>
      </c>
      <c r="C947" s="35">
        <v>43959.896550925929</v>
      </c>
      <c r="D947" s="24">
        <f>IF(AND(Chamados[[#This Row],[Abertura]]&gt;0, Chamados[[#This Row],[Fechamento]]&gt;0, Chamados[[#This Row],[Fechamento]]&gt;Chamados[[#This Row],[Abertura]]), Chamados[[#This Row],[Fechamento]]-Chamados[[#This Row],[Abertura]], "")</f>
        <v>0.94758101852494292</v>
      </c>
      <c r="E9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7" s="26" t="s">
        <v>12</v>
      </c>
      <c r="G947" s="27">
        <v>579617617</v>
      </c>
      <c r="H947" s="26" t="s">
        <v>276</v>
      </c>
      <c r="I947" s="28" t="s">
        <v>264</v>
      </c>
    </row>
    <row r="948" spans="1:9" x14ac:dyDescent="0.2">
      <c r="A948" s="23">
        <v>1036</v>
      </c>
      <c r="B948" s="35">
        <v>43960.033599537041</v>
      </c>
      <c r="C948" s="35">
        <v>43960.554131944446</v>
      </c>
      <c r="D948" s="24">
        <f>IF(AND(Chamados[[#This Row],[Abertura]]&gt;0, Chamados[[#This Row],[Fechamento]]&gt;0, Chamados[[#This Row],[Fechamento]]&gt;Chamados[[#This Row],[Abertura]]), Chamados[[#This Row],[Fechamento]]-Chamados[[#This Row],[Abertura]], "")</f>
        <v>0.52053240740497131</v>
      </c>
      <c r="E9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8" s="26" t="s">
        <v>16</v>
      </c>
      <c r="G948" s="27">
        <v>9600855</v>
      </c>
      <c r="H948" s="26" t="s">
        <v>276</v>
      </c>
      <c r="I948" s="28" t="s">
        <v>161</v>
      </c>
    </row>
    <row r="949" spans="1:9" x14ac:dyDescent="0.2">
      <c r="A949" s="23">
        <v>1037</v>
      </c>
      <c r="B949" s="35">
        <v>43960.074988425928</v>
      </c>
      <c r="C949" s="35">
        <v>43960.104594907411</v>
      </c>
      <c r="D949" s="24">
        <f>IF(AND(Chamados[[#This Row],[Abertura]]&gt;0, Chamados[[#This Row],[Fechamento]]&gt;0, Chamados[[#This Row],[Fechamento]]&gt;Chamados[[#This Row],[Abertura]]), Chamados[[#This Row],[Fechamento]]-Chamados[[#This Row],[Abertura]], "")</f>
        <v>2.9606481482915115E-2</v>
      </c>
      <c r="E9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49" s="26" t="s">
        <v>284</v>
      </c>
      <c r="G949" s="27">
        <v>117132972</v>
      </c>
      <c r="H949" s="26" t="s">
        <v>276</v>
      </c>
      <c r="I949" s="28" t="s">
        <v>126</v>
      </c>
    </row>
    <row r="950" spans="1:9" x14ac:dyDescent="0.2">
      <c r="A950" s="23">
        <v>1039</v>
      </c>
      <c r="B950" s="35">
        <v>43961.192280092589</v>
      </c>
      <c r="C950" s="35">
        <v>43961.416875000003</v>
      </c>
      <c r="D950" s="24">
        <f>IF(AND(Chamados[[#This Row],[Abertura]]&gt;0, Chamados[[#This Row],[Fechamento]]&gt;0, Chamados[[#This Row],[Fechamento]]&gt;Chamados[[#This Row],[Abertura]]), Chamados[[#This Row],[Fechamento]]-Chamados[[#This Row],[Abertura]], "")</f>
        <v>0.22459490741312038</v>
      </c>
      <c r="E9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0" s="26" t="s">
        <v>8</v>
      </c>
      <c r="G950" s="27">
        <v>905133429</v>
      </c>
      <c r="H950" s="26" t="s">
        <v>276</v>
      </c>
      <c r="I950" s="28" t="s">
        <v>153</v>
      </c>
    </row>
    <row r="951" spans="1:9" x14ac:dyDescent="0.2">
      <c r="A951" s="23">
        <v>1040</v>
      </c>
      <c r="B951" s="35">
        <v>43961.361979166664</v>
      </c>
      <c r="C951" s="35">
        <v>43962.224398148152</v>
      </c>
      <c r="D951" s="24">
        <f>IF(AND(Chamados[[#This Row],[Abertura]]&gt;0, Chamados[[#This Row],[Fechamento]]&gt;0, Chamados[[#This Row],[Fechamento]]&gt;Chamados[[#This Row],[Abertura]]), Chamados[[#This Row],[Fechamento]]-Chamados[[#This Row],[Abertura]], "")</f>
        <v>0.86241898148728069</v>
      </c>
      <c r="E9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1" s="26" t="s">
        <v>17</v>
      </c>
      <c r="G951" s="27">
        <v>18244639</v>
      </c>
      <c r="H951" s="26" t="s">
        <v>270</v>
      </c>
      <c r="I951" s="28" t="s">
        <v>168</v>
      </c>
    </row>
    <row r="952" spans="1:9" x14ac:dyDescent="0.2">
      <c r="A952" s="23">
        <v>1041</v>
      </c>
      <c r="B952" s="35">
        <v>43962.020196759258</v>
      </c>
      <c r="C952" s="35">
        <v>43962.747129629628</v>
      </c>
      <c r="D952" s="24">
        <f>IF(AND(Chamados[[#This Row],[Abertura]]&gt;0, Chamados[[#This Row],[Fechamento]]&gt;0, Chamados[[#This Row],[Fechamento]]&gt;Chamados[[#This Row],[Abertura]]), Chamados[[#This Row],[Fechamento]]-Chamados[[#This Row],[Abertura]], "")</f>
        <v>0.72693287036963739</v>
      </c>
      <c r="E9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2" s="26" t="s">
        <v>11</v>
      </c>
      <c r="G952" s="27">
        <v>739116758</v>
      </c>
      <c r="H952" s="26" t="s">
        <v>276</v>
      </c>
      <c r="I952" s="28" t="s">
        <v>105</v>
      </c>
    </row>
    <row r="953" spans="1:9" x14ac:dyDescent="0.2">
      <c r="A953" s="23">
        <v>1042</v>
      </c>
      <c r="B953" s="35">
        <v>43962.374120370368</v>
      </c>
      <c r="C953" s="35">
        <v>43963.088587962964</v>
      </c>
      <c r="D953" s="24">
        <f>IF(AND(Chamados[[#This Row],[Abertura]]&gt;0, Chamados[[#This Row],[Fechamento]]&gt;0, Chamados[[#This Row],[Fechamento]]&gt;Chamados[[#This Row],[Abertura]]), Chamados[[#This Row],[Fechamento]]-Chamados[[#This Row],[Abertura]], "")</f>
        <v>0.71446759259561077</v>
      </c>
      <c r="E9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3" s="26" t="s">
        <v>12</v>
      </c>
      <c r="G953" s="27">
        <v>687768182</v>
      </c>
      <c r="H953" s="26" t="s">
        <v>276</v>
      </c>
      <c r="I953" s="28" t="s">
        <v>70</v>
      </c>
    </row>
    <row r="954" spans="1:9" x14ac:dyDescent="0.2">
      <c r="A954" s="23">
        <v>1043</v>
      </c>
      <c r="B954" s="35">
        <v>43962.459861111114</v>
      </c>
      <c r="C954" s="35">
        <v>43963.499131944445</v>
      </c>
      <c r="D954" s="24">
        <f>IF(AND(Chamados[[#This Row],[Abertura]]&gt;0, Chamados[[#This Row],[Fechamento]]&gt;0, Chamados[[#This Row],[Fechamento]]&gt;Chamados[[#This Row],[Abertura]]), Chamados[[#This Row],[Fechamento]]-Chamados[[#This Row],[Abertura]], "")</f>
        <v>1.039270833331102</v>
      </c>
      <c r="E9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54" s="26" t="s">
        <v>10</v>
      </c>
      <c r="G954" s="27">
        <v>533199236</v>
      </c>
      <c r="H954" s="26" t="s">
        <v>270</v>
      </c>
      <c r="I954" s="28" t="s">
        <v>125</v>
      </c>
    </row>
    <row r="955" spans="1:9" x14ac:dyDescent="0.2">
      <c r="A955" s="23">
        <v>1044</v>
      </c>
      <c r="B955" s="35">
        <v>43962.620162037034</v>
      </c>
      <c r="C955" s="35">
        <v>43962.727256944447</v>
      </c>
      <c r="D955" s="24">
        <f>IF(AND(Chamados[[#This Row],[Abertura]]&gt;0, Chamados[[#This Row],[Fechamento]]&gt;0, Chamados[[#This Row],[Fechamento]]&gt;Chamados[[#This Row],[Abertura]]), Chamados[[#This Row],[Fechamento]]-Chamados[[#This Row],[Abertura]], "")</f>
        <v>0.10709490741282934</v>
      </c>
      <c r="E9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5" s="26" t="s">
        <v>8</v>
      </c>
      <c r="G955" s="27">
        <v>460832414</v>
      </c>
      <c r="H955" s="26" t="s">
        <v>276</v>
      </c>
      <c r="I955" s="28" t="s">
        <v>252</v>
      </c>
    </row>
    <row r="956" spans="1:9" x14ac:dyDescent="0.2">
      <c r="A956" s="23">
        <v>1045</v>
      </c>
      <c r="B956" s="35">
        <v>43963.738391203704</v>
      </c>
      <c r="C956" s="35">
        <v>43964.316111111111</v>
      </c>
      <c r="D956" s="24">
        <f>IF(AND(Chamados[[#This Row],[Abertura]]&gt;0, Chamados[[#This Row],[Fechamento]]&gt;0, Chamados[[#This Row],[Fechamento]]&gt;Chamados[[#This Row],[Abertura]]), Chamados[[#This Row],[Fechamento]]-Chamados[[#This Row],[Abertura]], "")</f>
        <v>0.57771990740729962</v>
      </c>
      <c r="E9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6" s="26" t="s">
        <v>20</v>
      </c>
      <c r="G956" s="27">
        <v>138362405</v>
      </c>
      <c r="H956" s="26" t="s">
        <v>277</v>
      </c>
      <c r="I956" s="28" t="s">
        <v>45</v>
      </c>
    </row>
    <row r="957" spans="1:9" x14ac:dyDescent="0.2">
      <c r="A957" s="23">
        <v>1046</v>
      </c>
      <c r="B957" s="35">
        <v>43964.246967592589</v>
      </c>
      <c r="C957" s="35">
        <v>43964.401597222219</v>
      </c>
      <c r="D957" s="24">
        <f>IF(AND(Chamados[[#This Row],[Abertura]]&gt;0, Chamados[[#This Row],[Fechamento]]&gt;0, Chamados[[#This Row],[Fechamento]]&gt;Chamados[[#This Row],[Abertura]]), Chamados[[#This Row],[Fechamento]]-Chamados[[#This Row],[Abertura]], "")</f>
        <v>0.15462962962919846</v>
      </c>
      <c r="E9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7" s="26" t="s">
        <v>13</v>
      </c>
      <c r="G957" s="27">
        <v>784915791</v>
      </c>
      <c r="H957" s="26" t="s">
        <v>276</v>
      </c>
      <c r="I957" s="28" t="s">
        <v>155</v>
      </c>
    </row>
    <row r="958" spans="1:9" x14ac:dyDescent="0.2">
      <c r="A958" s="23">
        <v>1047</v>
      </c>
      <c r="B958" s="35">
        <v>43965.476180555554</v>
      </c>
      <c r="C958" s="35">
        <v>43965.93849537037</v>
      </c>
      <c r="D958" s="24">
        <f>IF(AND(Chamados[[#This Row],[Abertura]]&gt;0, Chamados[[#This Row],[Fechamento]]&gt;0, Chamados[[#This Row],[Fechamento]]&gt;Chamados[[#This Row],[Abertura]]), Chamados[[#This Row],[Fechamento]]-Chamados[[#This Row],[Abertura]], "")</f>
        <v>0.4623148148166365</v>
      </c>
      <c r="E9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8" s="26" t="s">
        <v>11</v>
      </c>
      <c r="G958" s="27">
        <v>921674619</v>
      </c>
      <c r="H958" s="26" t="s">
        <v>276</v>
      </c>
      <c r="I958" s="28" t="s">
        <v>150</v>
      </c>
    </row>
    <row r="959" spans="1:9" x14ac:dyDescent="0.2">
      <c r="A959" s="23">
        <v>1048</v>
      </c>
      <c r="B959" s="35">
        <v>43965.767997685187</v>
      </c>
      <c r="C959" s="35">
        <v>43966.091886574075</v>
      </c>
      <c r="D959" s="24">
        <f>IF(AND(Chamados[[#This Row],[Abertura]]&gt;0, Chamados[[#This Row],[Fechamento]]&gt;0, Chamados[[#This Row],[Fechamento]]&gt;Chamados[[#This Row],[Abertura]]), Chamados[[#This Row],[Fechamento]]-Chamados[[#This Row],[Abertura]], "")</f>
        <v>0.32388888888817746</v>
      </c>
      <c r="E9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59" s="26" t="s">
        <v>9</v>
      </c>
      <c r="G959" s="27">
        <v>802654530</v>
      </c>
      <c r="H959" s="26" t="s">
        <v>276</v>
      </c>
      <c r="I959" s="28" t="s">
        <v>179</v>
      </c>
    </row>
    <row r="960" spans="1:9" x14ac:dyDescent="0.2">
      <c r="A960" s="23">
        <v>1049</v>
      </c>
      <c r="B960" s="35">
        <v>43965.842638888891</v>
      </c>
      <c r="C960" s="35">
        <v>43966.497627314813</v>
      </c>
      <c r="D960" s="24">
        <f>IF(AND(Chamados[[#This Row],[Abertura]]&gt;0, Chamados[[#This Row],[Fechamento]]&gt;0, Chamados[[#This Row],[Fechamento]]&gt;Chamados[[#This Row],[Abertura]]), Chamados[[#This Row],[Fechamento]]-Chamados[[#This Row],[Abertura]], "")</f>
        <v>0.65498842592205619</v>
      </c>
      <c r="E9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0" s="26" t="s">
        <v>20</v>
      </c>
      <c r="G960" s="27">
        <v>527852249</v>
      </c>
      <c r="H960" s="26" t="s">
        <v>276</v>
      </c>
      <c r="I960" s="28" t="s">
        <v>149</v>
      </c>
    </row>
    <row r="961" spans="1:9" x14ac:dyDescent="0.2">
      <c r="A961" s="23">
        <v>1050</v>
      </c>
      <c r="B961" s="35">
        <v>43966.049560185187</v>
      </c>
      <c r="C961" s="35">
        <v>43967.442800925928</v>
      </c>
      <c r="D961" s="24">
        <f>IF(AND(Chamados[[#This Row],[Abertura]]&gt;0, Chamados[[#This Row],[Fechamento]]&gt;0, Chamados[[#This Row],[Fechamento]]&gt;Chamados[[#This Row],[Abertura]]), Chamados[[#This Row],[Fechamento]]-Chamados[[#This Row],[Abertura]], "")</f>
        <v>1.393240740741021</v>
      </c>
      <c r="E9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61" s="26" t="s">
        <v>269</v>
      </c>
      <c r="G961" s="27">
        <v>319077114</v>
      </c>
      <c r="H961" s="26" t="s">
        <v>277</v>
      </c>
      <c r="I961" s="28" t="s">
        <v>25</v>
      </c>
    </row>
    <row r="962" spans="1:9" x14ac:dyDescent="0.2">
      <c r="A962" s="23">
        <v>1051</v>
      </c>
      <c r="B962" s="35">
        <v>43967.620324074072</v>
      </c>
      <c r="C962" s="35">
        <v>43968.586759259262</v>
      </c>
      <c r="D962" s="24">
        <f>IF(AND(Chamados[[#This Row],[Abertura]]&gt;0, Chamados[[#This Row],[Fechamento]]&gt;0, Chamados[[#This Row],[Fechamento]]&gt;Chamados[[#This Row],[Abertura]]), Chamados[[#This Row],[Fechamento]]-Chamados[[#This Row],[Abertura]], "")</f>
        <v>0.96643518518976634</v>
      </c>
      <c r="E9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2" s="26" t="s">
        <v>17</v>
      </c>
      <c r="G962" s="27">
        <v>836506357</v>
      </c>
      <c r="H962" s="26" t="s">
        <v>276</v>
      </c>
      <c r="I962" s="28" t="s">
        <v>40</v>
      </c>
    </row>
    <row r="963" spans="1:9" x14ac:dyDescent="0.2">
      <c r="A963" s="23">
        <v>1052</v>
      </c>
      <c r="B963" s="35">
        <v>43967.889236111114</v>
      </c>
      <c r="C963" s="35">
        <v>43967.986562500002</v>
      </c>
      <c r="D963" s="24">
        <f>IF(AND(Chamados[[#This Row],[Abertura]]&gt;0, Chamados[[#This Row],[Fechamento]]&gt;0, Chamados[[#This Row],[Fechamento]]&gt;Chamados[[#This Row],[Abertura]]), Chamados[[#This Row],[Fechamento]]-Chamados[[#This Row],[Abertura]], "")</f>
        <v>9.7326388888177462E-2</v>
      </c>
      <c r="E9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3" s="26" t="s">
        <v>11</v>
      </c>
      <c r="G963" s="27">
        <v>626203859</v>
      </c>
      <c r="H963" s="26" t="s">
        <v>277</v>
      </c>
      <c r="I963" s="28" t="s">
        <v>115</v>
      </c>
    </row>
    <row r="964" spans="1:9" x14ac:dyDescent="0.2">
      <c r="A964" s="23">
        <v>1053</v>
      </c>
      <c r="B964" s="35">
        <v>43968.070821759262</v>
      </c>
      <c r="C964" s="35">
        <v>43969.310254629629</v>
      </c>
      <c r="D964" s="24">
        <f>IF(AND(Chamados[[#This Row],[Abertura]]&gt;0, Chamados[[#This Row],[Fechamento]]&gt;0, Chamados[[#This Row],[Fechamento]]&gt;Chamados[[#This Row],[Abertura]]), Chamados[[#This Row],[Fechamento]]-Chamados[[#This Row],[Abertura]], "")</f>
        <v>1.239432870366727</v>
      </c>
      <c r="E9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64" s="26" t="s">
        <v>15</v>
      </c>
      <c r="G964" s="27">
        <v>359965039</v>
      </c>
      <c r="H964" s="26" t="s">
        <v>270</v>
      </c>
      <c r="I964" s="28" t="s">
        <v>250</v>
      </c>
    </row>
    <row r="965" spans="1:9" x14ac:dyDescent="0.2">
      <c r="A965" s="23">
        <v>1054</v>
      </c>
      <c r="B965" s="35">
        <v>43968.08116898148</v>
      </c>
      <c r="C965" s="35">
        <v>43968.61515046296</v>
      </c>
      <c r="D965" s="24">
        <f>IF(AND(Chamados[[#This Row],[Abertura]]&gt;0, Chamados[[#This Row],[Fechamento]]&gt;0, Chamados[[#This Row],[Fechamento]]&gt;Chamados[[#This Row],[Abertura]]), Chamados[[#This Row],[Fechamento]]-Chamados[[#This Row],[Abertura]], "")</f>
        <v>0.53398148147971369</v>
      </c>
      <c r="E9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5" s="26" t="s">
        <v>21</v>
      </c>
      <c r="G965" s="27">
        <v>127774024</v>
      </c>
      <c r="H965" s="26" t="s">
        <v>276</v>
      </c>
      <c r="I965" s="28" t="s">
        <v>236</v>
      </c>
    </row>
    <row r="966" spans="1:9" x14ac:dyDescent="0.2">
      <c r="A966" s="23">
        <v>1055</v>
      </c>
      <c r="B966" s="35">
        <v>43968.863715277781</v>
      </c>
      <c r="C966" s="35">
        <v>43970.574421296296</v>
      </c>
      <c r="D966" s="24">
        <f>IF(AND(Chamados[[#This Row],[Abertura]]&gt;0, Chamados[[#This Row],[Fechamento]]&gt;0, Chamados[[#This Row],[Fechamento]]&gt;Chamados[[#This Row],[Abertura]]), Chamados[[#This Row],[Fechamento]]-Chamados[[#This Row],[Abertura]], "")</f>
        <v>1.7107060185153387</v>
      </c>
      <c r="E9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66" s="26" t="s">
        <v>18</v>
      </c>
      <c r="G966" s="27">
        <v>400746720</v>
      </c>
      <c r="H966" s="26" t="s">
        <v>270</v>
      </c>
      <c r="I966" s="28" t="s">
        <v>68</v>
      </c>
    </row>
    <row r="967" spans="1:9" x14ac:dyDescent="0.2">
      <c r="A967" s="23">
        <v>1056</v>
      </c>
      <c r="B967" s="35">
        <v>43969.953159722223</v>
      </c>
      <c r="C967" s="35">
        <v>43970.936157407406</v>
      </c>
      <c r="D967" s="24">
        <f>IF(AND(Chamados[[#This Row],[Abertura]]&gt;0, Chamados[[#This Row],[Fechamento]]&gt;0, Chamados[[#This Row],[Fechamento]]&gt;Chamados[[#This Row],[Abertura]]), Chamados[[#This Row],[Fechamento]]-Chamados[[#This Row],[Abertura]], "")</f>
        <v>0.9829976851833635</v>
      </c>
      <c r="E9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7" s="26" t="s">
        <v>17</v>
      </c>
      <c r="G967" s="27">
        <v>217089412</v>
      </c>
      <c r="H967" s="26" t="s">
        <v>276</v>
      </c>
      <c r="I967" s="28" t="s">
        <v>225</v>
      </c>
    </row>
    <row r="968" spans="1:9" x14ac:dyDescent="0.2">
      <c r="A968" s="23">
        <v>1058</v>
      </c>
      <c r="B968" s="35">
        <v>43971.795451388891</v>
      </c>
      <c r="C968" s="35">
        <v>43973.238298611112</v>
      </c>
      <c r="D968" s="24">
        <f>IF(AND(Chamados[[#This Row],[Abertura]]&gt;0, Chamados[[#This Row],[Fechamento]]&gt;0, Chamados[[#This Row],[Fechamento]]&gt;Chamados[[#This Row],[Abertura]]), Chamados[[#This Row],[Fechamento]]-Chamados[[#This Row],[Abertura]], "")</f>
        <v>1.4428472222207347</v>
      </c>
      <c r="E9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68" s="26" t="s">
        <v>18</v>
      </c>
      <c r="G968" s="27">
        <v>234540680</v>
      </c>
      <c r="H968" s="26" t="s">
        <v>270</v>
      </c>
      <c r="I968" s="28" t="s">
        <v>76</v>
      </c>
    </row>
    <row r="969" spans="1:9" x14ac:dyDescent="0.2">
      <c r="A969" s="23">
        <v>1059</v>
      </c>
      <c r="B969" s="35">
        <v>43972.860451388886</v>
      </c>
      <c r="C969" s="35">
        <v>43973.148252314815</v>
      </c>
      <c r="D969" s="24">
        <f>IF(AND(Chamados[[#This Row],[Abertura]]&gt;0, Chamados[[#This Row],[Fechamento]]&gt;0, Chamados[[#This Row],[Fechamento]]&gt;Chamados[[#This Row],[Abertura]]), Chamados[[#This Row],[Fechamento]]-Chamados[[#This Row],[Abertura]], "")</f>
        <v>0.28780092592933215</v>
      </c>
      <c r="E9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69" s="26" t="s">
        <v>284</v>
      </c>
      <c r="G969" s="27">
        <v>268918020</v>
      </c>
      <c r="H969" s="26" t="s">
        <v>276</v>
      </c>
      <c r="I969" s="28" t="s">
        <v>193</v>
      </c>
    </row>
    <row r="970" spans="1:9" x14ac:dyDescent="0.2">
      <c r="A970" s="23">
        <v>1060</v>
      </c>
      <c r="B970" s="35">
        <v>43973.336041666669</v>
      </c>
      <c r="C970" s="35">
        <v>43973.475046296298</v>
      </c>
      <c r="D970" s="24">
        <f>IF(AND(Chamados[[#This Row],[Abertura]]&gt;0, Chamados[[#This Row],[Fechamento]]&gt;0, Chamados[[#This Row],[Fechamento]]&gt;Chamados[[#This Row],[Abertura]]), Chamados[[#This Row],[Fechamento]]-Chamados[[#This Row],[Abertura]], "")</f>
        <v>0.13900462962919846</v>
      </c>
      <c r="E9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0" s="26" t="s">
        <v>16</v>
      </c>
      <c r="G970" s="27">
        <v>970432378</v>
      </c>
      <c r="H970" s="26" t="s">
        <v>270</v>
      </c>
      <c r="I970" s="28" t="s">
        <v>182</v>
      </c>
    </row>
    <row r="971" spans="1:9" x14ac:dyDescent="0.2">
      <c r="A971" s="23">
        <v>1061</v>
      </c>
      <c r="B971" s="35">
        <v>43973.883090277777</v>
      </c>
      <c r="C971" s="35">
        <v>43974.682442129626</v>
      </c>
      <c r="D971" s="24">
        <f>IF(AND(Chamados[[#This Row],[Abertura]]&gt;0, Chamados[[#This Row],[Fechamento]]&gt;0, Chamados[[#This Row],[Fechamento]]&gt;Chamados[[#This Row],[Abertura]]), Chamados[[#This Row],[Fechamento]]-Chamados[[#This Row],[Abertura]], "")</f>
        <v>0.799351851848769</v>
      </c>
      <c r="E9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1" s="26" t="s">
        <v>284</v>
      </c>
      <c r="G971" s="27">
        <v>399546256</v>
      </c>
      <c r="H971" s="26" t="s">
        <v>276</v>
      </c>
      <c r="I971" s="28" t="s">
        <v>182</v>
      </c>
    </row>
    <row r="972" spans="1:9" x14ac:dyDescent="0.2">
      <c r="A972" s="23">
        <v>1062</v>
      </c>
      <c r="B972" s="35">
        <v>43974.069305555553</v>
      </c>
      <c r="C972" s="35">
        <v>43975.06</v>
      </c>
      <c r="D972" s="24">
        <f>IF(AND(Chamados[[#This Row],[Abertura]]&gt;0, Chamados[[#This Row],[Fechamento]]&gt;0, Chamados[[#This Row],[Fechamento]]&gt;Chamados[[#This Row],[Abertura]]), Chamados[[#This Row],[Fechamento]]-Chamados[[#This Row],[Abertura]], "")</f>
        <v>0.99069444444467081</v>
      </c>
      <c r="E9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2" s="26" t="s">
        <v>269</v>
      </c>
      <c r="G972" s="27">
        <v>24010372</v>
      </c>
      <c r="H972" s="26" t="s">
        <v>270</v>
      </c>
      <c r="I972" s="28" t="s">
        <v>145</v>
      </c>
    </row>
    <row r="973" spans="1:9" x14ac:dyDescent="0.2">
      <c r="A973" s="23">
        <v>1063</v>
      </c>
      <c r="B973" s="35">
        <v>43974.082673611112</v>
      </c>
      <c r="C973" s="35">
        <v>43975.008703703701</v>
      </c>
      <c r="D973" s="24">
        <f>IF(AND(Chamados[[#This Row],[Abertura]]&gt;0, Chamados[[#This Row],[Fechamento]]&gt;0, Chamados[[#This Row],[Fechamento]]&gt;Chamados[[#This Row],[Abertura]]), Chamados[[#This Row],[Fechamento]]-Chamados[[#This Row],[Abertura]], "")</f>
        <v>0.92603009258891689</v>
      </c>
      <c r="E9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3" s="26" t="s">
        <v>20</v>
      </c>
      <c r="G973" s="27">
        <v>557796158</v>
      </c>
      <c r="H973" s="26" t="s">
        <v>270</v>
      </c>
      <c r="I973" s="28" t="s">
        <v>178</v>
      </c>
    </row>
    <row r="974" spans="1:9" x14ac:dyDescent="0.2">
      <c r="A974" s="23">
        <v>1064</v>
      </c>
      <c r="B974" s="35">
        <v>43974.299386574072</v>
      </c>
      <c r="C974" s="35">
        <v>43975.265763888892</v>
      </c>
      <c r="D974" s="24">
        <f>IF(AND(Chamados[[#This Row],[Abertura]]&gt;0, Chamados[[#This Row],[Fechamento]]&gt;0, Chamados[[#This Row],[Fechamento]]&gt;Chamados[[#This Row],[Abertura]]), Chamados[[#This Row],[Fechamento]]-Chamados[[#This Row],[Abertura]], "")</f>
        <v>0.96637731482042</v>
      </c>
      <c r="E9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4" s="26" t="s">
        <v>18</v>
      </c>
      <c r="G974" s="27">
        <v>357672111</v>
      </c>
      <c r="H974" s="26" t="s">
        <v>278</v>
      </c>
      <c r="I974" s="28" t="s">
        <v>50</v>
      </c>
    </row>
    <row r="975" spans="1:9" x14ac:dyDescent="0.2">
      <c r="A975" s="23">
        <v>1065</v>
      </c>
      <c r="B975" s="35">
        <v>43974.489918981482</v>
      </c>
      <c r="C975" s="35">
        <v>43975.46230324074</v>
      </c>
      <c r="D975" s="24">
        <f>IF(AND(Chamados[[#This Row],[Abertura]]&gt;0, Chamados[[#This Row],[Fechamento]]&gt;0, Chamados[[#This Row],[Fechamento]]&gt;Chamados[[#This Row],[Abertura]]), Chamados[[#This Row],[Fechamento]]-Chamados[[#This Row],[Abertura]], "")</f>
        <v>0.97238425925752381</v>
      </c>
      <c r="E9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5" s="26" t="s">
        <v>10</v>
      </c>
      <c r="G975" s="27">
        <v>313703433</v>
      </c>
      <c r="H975" s="26" t="s">
        <v>276</v>
      </c>
      <c r="I975" s="28" t="s">
        <v>127</v>
      </c>
    </row>
    <row r="976" spans="1:9" x14ac:dyDescent="0.2">
      <c r="A976" s="23">
        <v>1066</v>
      </c>
      <c r="B976" s="35">
        <v>43976.608842592592</v>
      </c>
      <c r="C976" s="35">
        <v>43977.139722222222</v>
      </c>
      <c r="D976" s="24">
        <f>IF(AND(Chamados[[#This Row],[Abertura]]&gt;0, Chamados[[#This Row],[Fechamento]]&gt;0, Chamados[[#This Row],[Fechamento]]&gt;Chamados[[#This Row],[Abertura]]), Chamados[[#This Row],[Fechamento]]-Chamados[[#This Row],[Abertura]], "")</f>
        <v>0.53087962963036261</v>
      </c>
      <c r="E9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6" s="26" t="s">
        <v>18</v>
      </c>
      <c r="G976" s="27">
        <v>617604285</v>
      </c>
      <c r="H976" s="26" t="s">
        <v>277</v>
      </c>
      <c r="I976" s="28" t="s">
        <v>31</v>
      </c>
    </row>
    <row r="977" spans="1:9" x14ac:dyDescent="0.2">
      <c r="A977" s="23">
        <v>1067</v>
      </c>
      <c r="B977" s="35">
        <v>43976.758333333331</v>
      </c>
      <c r="C977" s="35">
        <v>43978.534756944442</v>
      </c>
      <c r="D977" s="24">
        <f>IF(AND(Chamados[[#This Row],[Abertura]]&gt;0, Chamados[[#This Row],[Fechamento]]&gt;0, Chamados[[#This Row],[Fechamento]]&gt;Chamados[[#This Row],[Abertura]]), Chamados[[#This Row],[Fechamento]]-Chamados[[#This Row],[Abertura]], "")</f>
        <v>1.7764236111106584</v>
      </c>
      <c r="E9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77" s="26" t="s">
        <v>21</v>
      </c>
      <c r="G977" s="27">
        <v>771148074</v>
      </c>
      <c r="H977" s="26" t="s">
        <v>277</v>
      </c>
      <c r="I977" s="28" t="s">
        <v>42</v>
      </c>
    </row>
    <row r="978" spans="1:9" x14ac:dyDescent="0.2">
      <c r="A978" s="23">
        <v>1068</v>
      </c>
      <c r="B978" s="35">
        <v>43977.794710648152</v>
      </c>
      <c r="C978" s="35">
        <v>43978.34101851852</v>
      </c>
      <c r="D978" s="24">
        <f>IF(AND(Chamados[[#This Row],[Abertura]]&gt;0, Chamados[[#This Row],[Fechamento]]&gt;0, Chamados[[#This Row],[Fechamento]]&gt;Chamados[[#This Row],[Abertura]]), Chamados[[#This Row],[Fechamento]]-Chamados[[#This Row],[Abertura]], "")</f>
        <v>0.54630787036876427</v>
      </c>
      <c r="E9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8" s="26" t="s">
        <v>284</v>
      </c>
      <c r="G978" s="27">
        <v>308327141</v>
      </c>
      <c r="H978" s="26" t="s">
        <v>276</v>
      </c>
      <c r="I978" s="28" t="s">
        <v>105</v>
      </c>
    </row>
    <row r="979" spans="1:9" x14ac:dyDescent="0.2">
      <c r="A979" s="23">
        <v>1069</v>
      </c>
      <c r="B979" s="35">
        <v>43978.182384259257</v>
      </c>
      <c r="C979" s="35">
        <v>43978.401076388887</v>
      </c>
      <c r="D979" s="24">
        <f>IF(AND(Chamados[[#This Row],[Abertura]]&gt;0, Chamados[[#This Row],[Fechamento]]&gt;0, Chamados[[#This Row],[Fechamento]]&gt;Chamados[[#This Row],[Abertura]]), Chamados[[#This Row],[Fechamento]]-Chamados[[#This Row],[Abertura]], "")</f>
        <v>0.21869212963065365</v>
      </c>
      <c r="E9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79" s="26" t="s">
        <v>20</v>
      </c>
      <c r="G979" s="27">
        <v>374418668</v>
      </c>
      <c r="H979" s="26" t="s">
        <v>270</v>
      </c>
      <c r="I979" s="28" t="s">
        <v>54</v>
      </c>
    </row>
    <row r="980" spans="1:9" x14ac:dyDescent="0.2">
      <c r="A980" s="23">
        <v>1070</v>
      </c>
      <c r="B980" s="35">
        <v>43978.25508101852</v>
      </c>
      <c r="C980" s="35">
        <v>43979.727106481485</v>
      </c>
      <c r="D980" s="24">
        <f>IF(AND(Chamados[[#This Row],[Abertura]]&gt;0, Chamados[[#This Row],[Fechamento]]&gt;0, Chamados[[#This Row],[Fechamento]]&gt;Chamados[[#This Row],[Abertura]]), Chamados[[#This Row],[Fechamento]]-Chamados[[#This Row],[Abertura]], "")</f>
        <v>1.4720254629646661</v>
      </c>
      <c r="E9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80" s="26" t="s">
        <v>284</v>
      </c>
      <c r="G980" s="27">
        <v>827248308</v>
      </c>
      <c r="H980" s="26" t="s">
        <v>277</v>
      </c>
      <c r="I980" s="28" t="s">
        <v>264</v>
      </c>
    </row>
    <row r="981" spans="1:9" x14ac:dyDescent="0.2">
      <c r="A981" s="23">
        <v>1071</v>
      </c>
      <c r="B981" s="35">
        <v>43978.517604166664</v>
      </c>
      <c r="C981" s="35">
        <v>43979.902256944442</v>
      </c>
      <c r="D981" s="24">
        <f>IF(AND(Chamados[[#This Row],[Abertura]]&gt;0, Chamados[[#This Row],[Fechamento]]&gt;0, Chamados[[#This Row],[Fechamento]]&gt;Chamados[[#This Row],[Abertura]]), Chamados[[#This Row],[Fechamento]]-Chamados[[#This Row],[Abertura]], "")</f>
        <v>1.3846527777786832</v>
      </c>
      <c r="E9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81" s="26" t="s">
        <v>8</v>
      </c>
      <c r="G981" s="27">
        <v>914453504</v>
      </c>
      <c r="H981" s="26" t="s">
        <v>270</v>
      </c>
      <c r="I981" s="28" t="s">
        <v>164</v>
      </c>
    </row>
    <row r="982" spans="1:9" x14ac:dyDescent="0.2">
      <c r="A982" s="23">
        <v>1072</v>
      </c>
      <c r="B982" s="35">
        <v>43978.959270833337</v>
      </c>
      <c r="C982" s="35">
        <v>43980.657858796294</v>
      </c>
      <c r="D982" s="24">
        <f>IF(AND(Chamados[[#This Row],[Abertura]]&gt;0, Chamados[[#This Row],[Fechamento]]&gt;0, Chamados[[#This Row],[Fechamento]]&gt;Chamados[[#This Row],[Abertura]]), Chamados[[#This Row],[Fechamento]]-Chamados[[#This Row],[Abertura]], "")</f>
        <v>1.6985879629573901</v>
      </c>
      <c r="E9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82" s="26" t="s">
        <v>11</v>
      </c>
      <c r="G982" s="27">
        <v>14392754</v>
      </c>
      <c r="H982" s="26" t="s">
        <v>277</v>
      </c>
      <c r="I982" s="28" t="s">
        <v>243</v>
      </c>
    </row>
    <row r="983" spans="1:9" x14ac:dyDescent="0.2">
      <c r="A983" s="23">
        <v>1073</v>
      </c>
      <c r="B983" s="35">
        <v>43980.096979166665</v>
      </c>
      <c r="C983" s="35">
        <v>43980.854548611111</v>
      </c>
      <c r="D983" s="24">
        <f>IF(AND(Chamados[[#This Row],[Abertura]]&gt;0, Chamados[[#This Row],[Fechamento]]&gt;0, Chamados[[#This Row],[Fechamento]]&gt;Chamados[[#This Row],[Abertura]]), Chamados[[#This Row],[Fechamento]]-Chamados[[#This Row],[Abertura]], "")</f>
        <v>0.75756944444583496</v>
      </c>
      <c r="E9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3" s="26" t="s">
        <v>10</v>
      </c>
      <c r="G983" s="27">
        <v>351374059</v>
      </c>
      <c r="H983" s="26" t="s">
        <v>270</v>
      </c>
      <c r="I983" s="28" t="s">
        <v>122</v>
      </c>
    </row>
    <row r="984" spans="1:9" x14ac:dyDescent="0.2">
      <c r="A984" s="23">
        <v>1074</v>
      </c>
      <c r="B984" s="35">
        <v>43980.126296296294</v>
      </c>
      <c r="C984" s="35">
        <v>43980.809918981482</v>
      </c>
      <c r="D984" s="24">
        <f>IF(AND(Chamados[[#This Row],[Abertura]]&gt;0, Chamados[[#This Row],[Fechamento]]&gt;0, Chamados[[#This Row],[Fechamento]]&gt;Chamados[[#This Row],[Abertura]]), Chamados[[#This Row],[Fechamento]]-Chamados[[#This Row],[Abertura]], "")</f>
        <v>0.68362268518831115</v>
      </c>
      <c r="E9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4" s="26" t="s">
        <v>11</v>
      </c>
      <c r="G984" s="27">
        <v>943060852</v>
      </c>
      <c r="H984" s="26" t="s">
        <v>276</v>
      </c>
      <c r="I984" s="28" t="s">
        <v>140</v>
      </c>
    </row>
    <row r="985" spans="1:9" x14ac:dyDescent="0.2">
      <c r="A985" s="23">
        <v>1075</v>
      </c>
      <c r="B985" s="35">
        <v>43982.45107638889</v>
      </c>
      <c r="C985" s="35">
        <v>43982.984201388892</v>
      </c>
      <c r="D985" s="24">
        <f>IF(AND(Chamados[[#This Row],[Abertura]]&gt;0, Chamados[[#This Row],[Fechamento]]&gt;0, Chamados[[#This Row],[Fechamento]]&gt;Chamados[[#This Row],[Abertura]]), Chamados[[#This Row],[Fechamento]]-Chamados[[#This Row],[Abertura]], "")</f>
        <v>0.53312500000174623</v>
      </c>
      <c r="E9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5" s="26" t="s">
        <v>9</v>
      </c>
      <c r="G985" s="27">
        <v>522535161</v>
      </c>
      <c r="H985" s="26" t="s">
        <v>276</v>
      </c>
      <c r="I985" s="28" t="s">
        <v>238</v>
      </c>
    </row>
    <row r="986" spans="1:9" x14ac:dyDescent="0.2">
      <c r="A986" s="23">
        <v>1076</v>
      </c>
      <c r="B986" s="35">
        <v>43982.501226851855</v>
      </c>
      <c r="C986" s="35">
        <v>43982.903113425928</v>
      </c>
      <c r="D986" s="24">
        <f>IF(AND(Chamados[[#This Row],[Abertura]]&gt;0, Chamados[[#This Row],[Fechamento]]&gt;0, Chamados[[#This Row],[Fechamento]]&gt;Chamados[[#This Row],[Abertura]]), Chamados[[#This Row],[Fechamento]]-Chamados[[#This Row],[Abertura]], "")</f>
        <v>0.40188657407270512</v>
      </c>
      <c r="E9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6" s="26" t="s">
        <v>16</v>
      </c>
      <c r="G986" s="27">
        <v>367942447</v>
      </c>
      <c r="H986" s="26" t="s">
        <v>277</v>
      </c>
      <c r="I986" s="28" t="s">
        <v>140</v>
      </c>
    </row>
    <row r="987" spans="1:9" x14ac:dyDescent="0.2">
      <c r="A987" s="23">
        <v>1077</v>
      </c>
      <c r="B987" s="35">
        <v>43982.592546296299</v>
      </c>
      <c r="C987" s="35">
        <v>43983.394768518519</v>
      </c>
      <c r="D987" s="24">
        <f>IF(AND(Chamados[[#This Row],[Abertura]]&gt;0, Chamados[[#This Row],[Fechamento]]&gt;0, Chamados[[#This Row],[Fechamento]]&gt;Chamados[[#This Row],[Abertura]]), Chamados[[#This Row],[Fechamento]]-Chamados[[#This Row],[Abertura]], "")</f>
        <v>0.80222222222073469</v>
      </c>
      <c r="E9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7" s="26" t="s">
        <v>21</v>
      </c>
      <c r="G987" s="27">
        <v>895935050</v>
      </c>
      <c r="H987" s="26" t="s">
        <v>277</v>
      </c>
      <c r="I987" s="28" t="s">
        <v>159</v>
      </c>
    </row>
    <row r="988" spans="1:9" x14ac:dyDescent="0.2">
      <c r="A988" s="23">
        <v>1078</v>
      </c>
      <c r="B988" s="35">
        <v>43982.619039351855</v>
      </c>
      <c r="C988" s="35">
        <v>43983.698020833333</v>
      </c>
      <c r="D988" s="24">
        <f>IF(AND(Chamados[[#This Row],[Abertura]]&gt;0, Chamados[[#This Row],[Fechamento]]&gt;0, Chamados[[#This Row],[Fechamento]]&gt;Chamados[[#This Row],[Abertura]]), Chamados[[#This Row],[Fechamento]]-Chamados[[#This Row],[Abertura]], "")</f>
        <v>1.0789814814779675</v>
      </c>
      <c r="E9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88" s="26" t="s">
        <v>20</v>
      </c>
      <c r="G988" s="27">
        <v>823113602</v>
      </c>
      <c r="H988" s="26" t="s">
        <v>270</v>
      </c>
      <c r="I988" s="28" t="s">
        <v>207</v>
      </c>
    </row>
    <row r="989" spans="1:9" x14ac:dyDescent="0.2">
      <c r="A989" s="23">
        <v>1079</v>
      </c>
      <c r="B989" s="35">
        <v>43982.695949074077</v>
      </c>
      <c r="C989" s="35">
        <v>43982.998518518521</v>
      </c>
      <c r="D989" s="24">
        <f>IF(AND(Chamados[[#This Row],[Abertura]]&gt;0, Chamados[[#This Row],[Fechamento]]&gt;0, Chamados[[#This Row],[Fechamento]]&gt;Chamados[[#This Row],[Abertura]]), Chamados[[#This Row],[Fechamento]]-Chamados[[#This Row],[Abertura]], "")</f>
        <v>0.30256944444408873</v>
      </c>
      <c r="E9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89" s="26" t="s">
        <v>13</v>
      </c>
      <c r="G989" s="27">
        <v>764178619</v>
      </c>
      <c r="H989" s="26" t="s">
        <v>277</v>
      </c>
      <c r="I989" s="28" t="s">
        <v>199</v>
      </c>
    </row>
    <row r="990" spans="1:9" x14ac:dyDescent="0.2">
      <c r="A990" s="23">
        <v>1080</v>
      </c>
      <c r="B990" s="35">
        <v>43983.743078703701</v>
      </c>
      <c r="C990" s="35">
        <v>43985.389120370368</v>
      </c>
      <c r="D990" s="24">
        <f>IF(AND(Chamados[[#This Row],[Abertura]]&gt;0, Chamados[[#This Row],[Fechamento]]&gt;0, Chamados[[#This Row],[Fechamento]]&gt;Chamados[[#This Row],[Abertura]]), Chamados[[#This Row],[Fechamento]]-Chamados[[#This Row],[Abertura]], "")</f>
        <v>1.6460416666668607</v>
      </c>
      <c r="E9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90" s="26" t="s">
        <v>285</v>
      </c>
      <c r="G990" s="27">
        <v>760834361</v>
      </c>
      <c r="H990" s="26" t="s">
        <v>277</v>
      </c>
      <c r="I990" s="28" t="s">
        <v>148</v>
      </c>
    </row>
    <row r="991" spans="1:9" x14ac:dyDescent="0.2">
      <c r="A991" s="23">
        <v>1081</v>
      </c>
      <c r="B991" s="35">
        <v>43983.971331018518</v>
      </c>
      <c r="C991" s="35">
        <v>43984.81050925926</v>
      </c>
      <c r="D991" s="24">
        <f>IF(AND(Chamados[[#This Row],[Abertura]]&gt;0, Chamados[[#This Row],[Fechamento]]&gt;0, Chamados[[#This Row],[Fechamento]]&gt;Chamados[[#This Row],[Abertura]]), Chamados[[#This Row],[Fechamento]]-Chamados[[#This Row],[Abertura]], "")</f>
        <v>0.83917824074160308</v>
      </c>
      <c r="E9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91" s="26" t="s">
        <v>12</v>
      </c>
      <c r="G991" s="27">
        <v>508609910</v>
      </c>
      <c r="H991" s="26" t="s">
        <v>277</v>
      </c>
      <c r="I991" s="28" t="s">
        <v>242</v>
      </c>
    </row>
    <row r="992" spans="1:9" x14ac:dyDescent="0.2">
      <c r="A992" s="23">
        <v>1082</v>
      </c>
      <c r="B992" s="35">
        <v>43985.518993055557</v>
      </c>
      <c r="C992" s="35">
        <v>43986.371134259258</v>
      </c>
      <c r="D992" s="24">
        <f>IF(AND(Chamados[[#This Row],[Abertura]]&gt;0, Chamados[[#This Row],[Fechamento]]&gt;0, Chamados[[#This Row],[Fechamento]]&gt;Chamados[[#This Row],[Abertura]]), Chamados[[#This Row],[Fechamento]]-Chamados[[#This Row],[Abertura]], "")</f>
        <v>0.85214120370073942</v>
      </c>
      <c r="E9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92" s="26" t="s">
        <v>21</v>
      </c>
      <c r="G992" s="27">
        <v>804703295</v>
      </c>
      <c r="H992" s="26" t="s">
        <v>270</v>
      </c>
      <c r="I992" s="28" t="s">
        <v>172</v>
      </c>
    </row>
    <row r="993" spans="1:9" x14ac:dyDescent="0.2">
      <c r="A993" s="23">
        <v>1083</v>
      </c>
      <c r="B993" s="35">
        <v>43985.569386574076</v>
      </c>
      <c r="C993" s="35">
        <v>43986.00172453704</v>
      </c>
      <c r="D993" s="24">
        <f>IF(AND(Chamados[[#This Row],[Abertura]]&gt;0, Chamados[[#This Row],[Fechamento]]&gt;0, Chamados[[#This Row],[Fechamento]]&gt;Chamados[[#This Row],[Abertura]]), Chamados[[#This Row],[Fechamento]]-Chamados[[#This Row],[Abertura]], "")</f>
        <v>0.432337962964084</v>
      </c>
      <c r="E9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93" s="26" t="s">
        <v>21</v>
      </c>
      <c r="G993" s="27">
        <v>123146248</v>
      </c>
      <c r="H993" s="26" t="s">
        <v>276</v>
      </c>
      <c r="I993" s="28" t="s">
        <v>30</v>
      </c>
    </row>
    <row r="994" spans="1:9" x14ac:dyDescent="0.2">
      <c r="A994" s="23">
        <v>1084</v>
      </c>
      <c r="B994" s="35">
        <v>43986.121203703704</v>
      </c>
      <c r="C994" s="35">
        <v>43986.083333333336</v>
      </c>
      <c r="D994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9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994" s="26" t="s">
        <v>15</v>
      </c>
      <c r="G994" s="27">
        <v>656903757</v>
      </c>
      <c r="H994" s="26" t="s">
        <v>276</v>
      </c>
      <c r="I994" s="28" t="s">
        <v>147</v>
      </c>
    </row>
    <row r="995" spans="1:9" x14ac:dyDescent="0.2">
      <c r="A995" s="23">
        <v>1085</v>
      </c>
      <c r="B995" s="35">
        <v>43986.209861111114</v>
      </c>
      <c r="C995" s="35">
        <v>43987.377465277779</v>
      </c>
      <c r="D995" s="24">
        <f>IF(AND(Chamados[[#This Row],[Abertura]]&gt;0, Chamados[[#This Row],[Fechamento]]&gt;0, Chamados[[#This Row],[Fechamento]]&gt;Chamados[[#This Row],[Abertura]]), Chamados[[#This Row],[Fechamento]]-Chamados[[#This Row],[Abertura]], "")</f>
        <v>1.1676041666651145</v>
      </c>
      <c r="E9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95" s="26" t="s">
        <v>17</v>
      </c>
      <c r="G995" s="27">
        <v>142626343</v>
      </c>
      <c r="H995" s="26" t="s">
        <v>270</v>
      </c>
      <c r="I995" s="28" t="s">
        <v>97</v>
      </c>
    </row>
    <row r="996" spans="1:9" x14ac:dyDescent="0.2">
      <c r="A996" s="23">
        <v>1086</v>
      </c>
      <c r="B996" s="35">
        <v>43986.390243055554</v>
      </c>
      <c r="C996" s="35">
        <v>43987.683819444443</v>
      </c>
      <c r="D996" s="24">
        <f>IF(AND(Chamados[[#This Row],[Abertura]]&gt;0, Chamados[[#This Row],[Fechamento]]&gt;0, Chamados[[#This Row],[Fechamento]]&gt;Chamados[[#This Row],[Abertura]]), Chamados[[#This Row],[Fechamento]]-Chamados[[#This Row],[Abertura]], "")</f>
        <v>1.2935763888890506</v>
      </c>
      <c r="E9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96" s="26" t="s">
        <v>8</v>
      </c>
      <c r="G996" s="27">
        <v>291778005</v>
      </c>
      <c r="H996" s="26" t="s">
        <v>270</v>
      </c>
      <c r="I996" s="28" t="s">
        <v>90</v>
      </c>
    </row>
    <row r="997" spans="1:9" x14ac:dyDescent="0.2">
      <c r="A997" s="23">
        <v>1087</v>
      </c>
      <c r="B997" s="35">
        <v>43986.536041666666</v>
      </c>
      <c r="C997" s="35">
        <v>43988.104004629633</v>
      </c>
      <c r="D997" s="24">
        <f>IF(AND(Chamados[[#This Row],[Abertura]]&gt;0, Chamados[[#This Row],[Fechamento]]&gt;0, Chamados[[#This Row],[Fechamento]]&gt;Chamados[[#This Row],[Abertura]]), Chamados[[#This Row],[Fechamento]]-Chamados[[#This Row],[Abertura]], "")</f>
        <v>1.5679629629667033</v>
      </c>
      <c r="E9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97" s="26" t="s">
        <v>13</v>
      </c>
      <c r="G997" s="27">
        <v>773458985</v>
      </c>
      <c r="H997" s="26" t="s">
        <v>277</v>
      </c>
      <c r="I997" s="28" t="s">
        <v>74</v>
      </c>
    </row>
    <row r="998" spans="1:9" x14ac:dyDescent="0.2">
      <c r="A998" s="23">
        <v>1088</v>
      </c>
      <c r="B998" s="35">
        <v>43987.410150462965</v>
      </c>
      <c r="C998" s="35">
        <v>43988.884062500001</v>
      </c>
      <c r="D998" s="24">
        <f>IF(AND(Chamados[[#This Row],[Abertura]]&gt;0, Chamados[[#This Row],[Fechamento]]&gt;0, Chamados[[#This Row],[Fechamento]]&gt;Chamados[[#This Row],[Abertura]]), Chamados[[#This Row],[Fechamento]]-Chamados[[#This Row],[Abertura]], "")</f>
        <v>1.473912037035916</v>
      </c>
      <c r="E9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998" s="26" t="s">
        <v>16</v>
      </c>
      <c r="G998" s="27">
        <v>617488735</v>
      </c>
      <c r="H998" s="26" t="s">
        <v>270</v>
      </c>
      <c r="I998" s="28" t="s">
        <v>126</v>
      </c>
    </row>
    <row r="999" spans="1:9" x14ac:dyDescent="0.2">
      <c r="A999" s="23">
        <v>1089</v>
      </c>
      <c r="B999" s="35">
        <v>43987.942800925928</v>
      </c>
      <c r="C999" s="35">
        <v>43988.881851851853</v>
      </c>
      <c r="D999" s="24">
        <f>IF(AND(Chamados[[#This Row],[Abertura]]&gt;0, Chamados[[#This Row],[Fechamento]]&gt;0, Chamados[[#This Row],[Fechamento]]&gt;Chamados[[#This Row],[Abertura]]), Chamados[[#This Row],[Fechamento]]-Chamados[[#This Row],[Abertura]], "")</f>
        <v>0.93905092592467554</v>
      </c>
      <c r="E9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999" s="26" t="s">
        <v>21</v>
      </c>
      <c r="G999" s="27">
        <v>292363342</v>
      </c>
      <c r="H999" s="26" t="s">
        <v>277</v>
      </c>
      <c r="I999" s="28" t="s">
        <v>106</v>
      </c>
    </row>
    <row r="1000" spans="1:9" x14ac:dyDescent="0.2">
      <c r="A1000" s="23">
        <v>1090</v>
      </c>
      <c r="B1000" s="35">
        <v>43989.30672453704</v>
      </c>
      <c r="C1000" s="35">
        <v>43990.52957175926</v>
      </c>
      <c r="D1000" s="24">
        <f>IF(AND(Chamados[[#This Row],[Abertura]]&gt;0, Chamados[[#This Row],[Fechamento]]&gt;0, Chamados[[#This Row],[Fechamento]]&gt;Chamados[[#This Row],[Abertura]]), Chamados[[#This Row],[Fechamento]]-Chamados[[#This Row],[Abertura]], "")</f>
        <v>1.2228472222195705</v>
      </c>
      <c r="E10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00" s="26" t="s">
        <v>10</v>
      </c>
      <c r="G1000" s="27">
        <v>265897917</v>
      </c>
      <c r="H1000" s="26" t="s">
        <v>270</v>
      </c>
      <c r="I1000" s="28" t="s">
        <v>63</v>
      </c>
    </row>
    <row r="1001" spans="1:9" x14ac:dyDescent="0.2">
      <c r="A1001" s="23">
        <v>1091</v>
      </c>
      <c r="B1001" s="35">
        <v>43990.394363425927</v>
      </c>
      <c r="C1001" s="35">
        <v>43990.580185185187</v>
      </c>
      <c r="D1001" s="24">
        <f>IF(AND(Chamados[[#This Row],[Abertura]]&gt;0, Chamados[[#This Row],[Fechamento]]&gt;0, Chamados[[#This Row],[Fechamento]]&gt;Chamados[[#This Row],[Abertura]]), Chamados[[#This Row],[Fechamento]]-Chamados[[#This Row],[Abertura]], "")</f>
        <v>0.18582175925985212</v>
      </c>
      <c r="E10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1" s="26" t="s">
        <v>9</v>
      </c>
      <c r="G1001" s="27">
        <v>188454081</v>
      </c>
      <c r="H1001" s="26" t="s">
        <v>276</v>
      </c>
      <c r="I1001" s="28" t="s">
        <v>210</v>
      </c>
    </row>
    <row r="1002" spans="1:9" x14ac:dyDescent="0.2">
      <c r="A1002" s="23">
        <v>1092</v>
      </c>
      <c r="B1002" s="35">
        <v>43990.576342592591</v>
      </c>
      <c r="C1002" s="35">
        <v>43992.295358796298</v>
      </c>
      <c r="D1002" s="24">
        <f>IF(AND(Chamados[[#This Row],[Abertura]]&gt;0, Chamados[[#This Row],[Fechamento]]&gt;0, Chamados[[#This Row],[Fechamento]]&gt;Chamados[[#This Row],[Abertura]]), Chamados[[#This Row],[Fechamento]]-Chamados[[#This Row],[Abertura]], "")</f>
        <v>1.7190162037077243</v>
      </c>
      <c r="E10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02" s="26" t="s">
        <v>15</v>
      </c>
      <c r="G1002" s="27">
        <v>623963056</v>
      </c>
      <c r="H1002" s="26" t="s">
        <v>270</v>
      </c>
      <c r="I1002" s="28" t="s">
        <v>27</v>
      </c>
    </row>
    <row r="1003" spans="1:9" x14ac:dyDescent="0.2">
      <c r="A1003" s="23">
        <v>1093</v>
      </c>
      <c r="B1003" s="35">
        <v>43990.931712962964</v>
      </c>
      <c r="C1003" s="35">
        <v>43991.820625</v>
      </c>
      <c r="D1003" s="24">
        <f>IF(AND(Chamados[[#This Row],[Abertura]]&gt;0, Chamados[[#This Row],[Fechamento]]&gt;0, Chamados[[#This Row],[Fechamento]]&gt;Chamados[[#This Row],[Abertura]]), Chamados[[#This Row],[Fechamento]]-Chamados[[#This Row],[Abertura]], "")</f>
        <v>0.88891203703678912</v>
      </c>
      <c r="E10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3" s="26" t="s">
        <v>17</v>
      </c>
      <c r="G1003" s="27">
        <v>211212558</v>
      </c>
      <c r="H1003" s="26" t="s">
        <v>276</v>
      </c>
      <c r="I1003" s="28" t="s">
        <v>259</v>
      </c>
    </row>
    <row r="1004" spans="1:9" x14ac:dyDescent="0.2">
      <c r="A1004" s="23">
        <v>1094</v>
      </c>
      <c r="B1004" s="35">
        <v>43990.981909722221</v>
      </c>
      <c r="C1004" s="35">
        <v>43991.578182870369</v>
      </c>
      <c r="D1004" s="24">
        <f>IF(AND(Chamados[[#This Row],[Abertura]]&gt;0, Chamados[[#This Row],[Fechamento]]&gt;0, Chamados[[#This Row],[Fechamento]]&gt;Chamados[[#This Row],[Abertura]]), Chamados[[#This Row],[Fechamento]]-Chamados[[#This Row],[Abertura]], "")</f>
        <v>0.59627314814861165</v>
      </c>
      <c r="E10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4" s="26" t="s">
        <v>8</v>
      </c>
      <c r="G1004" s="27">
        <v>319929296</v>
      </c>
      <c r="H1004" s="26" t="s">
        <v>277</v>
      </c>
      <c r="I1004" s="28" t="s">
        <v>163</v>
      </c>
    </row>
    <row r="1005" spans="1:9" x14ac:dyDescent="0.2">
      <c r="A1005" s="23">
        <v>1095</v>
      </c>
      <c r="B1005" s="35">
        <v>43992.442569444444</v>
      </c>
      <c r="C1005" s="35">
        <v>43992.643414351849</v>
      </c>
      <c r="D1005" s="24">
        <f>IF(AND(Chamados[[#This Row],[Abertura]]&gt;0, Chamados[[#This Row],[Fechamento]]&gt;0, Chamados[[#This Row],[Fechamento]]&gt;Chamados[[#This Row],[Abertura]]), Chamados[[#This Row],[Fechamento]]-Chamados[[#This Row],[Abertura]], "")</f>
        <v>0.20084490740555339</v>
      </c>
      <c r="E10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5" s="26" t="s">
        <v>10</v>
      </c>
      <c r="G1005" s="27">
        <v>568139475</v>
      </c>
      <c r="H1005" s="26" t="s">
        <v>277</v>
      </c>
      <c r="I1005" s="28" t="s">
        <v>85</v>
      </c>
    </row>
    <row r="1006" spans="1:9" x14ac:dyDescent="0.2">
      <c r="A1006" s="23">
        <v>1096</v>
      </c>
      <c r="B1006" s="35">
        <v>43992.593668981484</v>
      </c>
      <c r="C1006" s="35">
        <v>43993.358368055553</v>
      </c>
      <c r="D1006" s="24">
        <f>IF(AND(Chamados[[#This Row],[Abertura]]&gt;0, Chamados[[#This Row],[Fechamento]]&gt;0, Chamados[[#This Row],[Fechamento]]&gt;Chamados[[#This Row],[Abertura]]), Chamados[[#This Row],[Fechamento]]-Chamados[[#This Row],[Abertura]], "")</f>
        <v>0.76469907406863058</v>
      </c>
      <c r="E10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6" s="26" t="s">
        <v>285</v>
      </c>
      <c r="G1006" s="27">
        <v>492231572</v>
      </c>
      <c r="H1006" s="26" t="s">
        <v>276</v>
      </c>
      <c r="I1006" s="28" t="s">
        <v>233</v>
      </c>
    </row>
    <row r="1007" spans="1:9" x14ac:dyDescent="0.2">
      <c r="A1007" s="23">
        <v>1097</v>
      </c>
      <c r="B1007" s="35">
        <v>43993.354398148149</v>
      </c>
      <c r="C1007" s="35">
        <v>43994.351805555554</v>
      </c>
      <c r="D1007" s="24">
        <f>IF(AND(Chamados[[#This Row],[Abertura]]&gt;0, Chamados[[#This Row],[Fechamento]]&gt;0, Chamados[[#This Row],[Fechamento]]&gt;Chamados[[#This Row],[Abertura]]), Chamados[[#This Row],[Fechamento]]-Chamados[[#This Row],[Abertura]], "")</f>
        <v>0.99740740740526235</v>
      </c>
      <c r="E10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7" s="26" t="s">
        <v>285</v>
      </c>
      <c r="G1007" s="27">
        <v>472572874</v>
      </c>
      <c r="H1007" s="26" t="s">
        <v>276</v>
      </c>
      <c r="I1007" s="28" t="s">
        <v>122</v>
      </c>
    </row>
    <row r="1008" spans="1:9" x14ac:dyDescent="0.2">
      <c r="A1008" s="23">
        <v>1098</v>
      </c>
      <c r="B1008" s="35">
        <v>43993.415648148148</v>
      </c>
      <c r="C1008" s="35">
        <v>43994.890428240738</v>
      </c>
      <c r="D1008" s="24">
        <f>IF(AND(Chamados[[#This Row],[Abertura]]&gt;0, Chamados[[#This Row],[Fechamento]]&gt;0, Chamados[[#This Row],[Fechamento]]&gt;Chamados[[#This Row],[Abertura]]), Chamados[[#This Row],[Fechamento]]-Chamados[[#This Row],[Abertura]], "")</f>
        <v>1.4747800925906631</v>
      </c>
      <c r="E10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08" s="26" t="s">
        <v>284</v>
      </c>
      <c r="G1008" s="27">
        <v>861403025</v>
      </c>
      <c r="H1008" s="26" t="s">
        <v>277</v>
      </c>
      <c r="I1008" s="28" t="s">
        <v>168</v>
      </c>
    </row>
    <row r="1009" spans="1:9" x14ac:dyDescent="0.2">
      <c r="A1009" s="23">
        <v>1099</v>
      </c>
      <c r="B1009" s="35">
        <v>43994.480474537035</v>
      </c>
      <c r="C1009" s="35">
        <v>43995.026597222219</v>
      </c>
      <c r="D1009" s="24">
        <f>IF(AND(Chamados[[#This Row],[Abertura]]&gt;0, Chamados[[#This Row],[Fechamento]]&gt;0, Chamados[[#This Row],[Fechamento]]&gt;Chamados[[#This Row],[Abertura]]), Chamados[[#This Row],[Fechamento]]-Chamados[[#This Row],[Abertura]], "")</f>
        <v>0.54612268518394558</v>
      </c>
      <c r="E100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09" s="26" t="s">
        <v>269</v>
      </c>
      <c r="G1009" s="27">
        <v>773886614</v>
      </c>
      <c r="H1009" s="26" t="s">
        <v>278</v>
      </c>
      <c r="I1009" s="28" t="s">
        <v>191</v>
      </c>
    </row>
    <row r="1010" spans="1:9" x14ac:dyDescent="0.2">
      <c r="A1010" s="23">
        <v>1101</v>
      </c>
      <c r="B1010" s="35">
        <v>43994.818449074075</v>
      </c>
      <c r="C1010" s="35">
        <v>43996.152349537035</v>
      </c>
      <c r="D1010" s="24">
        <f>IF(AND(Chamados[[#This Row],[Abertura]]&gt;0, Chamados[[#This Row],[Fechamento]]&gt;0, Chamados[[#This Row],[Fechamento]]&gt;Chamados[[#This Row],[Abertura]]), Chamados[[#This Row],[Fechamento]]-Chamados[[#This Row],[Abertura]], "")</f>
        <v>1.3339004629597184</v>
      </c>
      <c r="E101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10" s="26" t="s">
        <v>8</v>
      </c>
      <c r="G1010" s="27">
        <v>884117165</v>
      </c>
      <c r="H1010" s="26" t="s">
        <v>277</v>
      </c>
      <c r="I1010" s="28" t="s">
        <v>219</v>
      </c>
    </row>
    <row r="1011" spans="1:9" x14ac:dyDescent="0.2">
      <c r="A1011" s="23">
        <v>1102</v>
      </c>
      <c r="B1011" s="35">
        <v>43995.15289351852</v>
      </c>
      <c r="C1011" s="35">
        <v>43995.90828703704</v>
      </c>
      <c r="D1011" s="24">
        <f>IF(AND(Chamados[[#This Row],[Abertura]]&gt;0, Chamados[[#This Row],[Fechamento]]&gt;0, Chamados[[#This Row],[Fechamento]]&gt;Chamados[[#This Row],[Abertura]]), Chamados[[#This Row],[Fechamento]]-Chamados[[#This Row],[Abertura]], "")</f>
        <v>0.75539351852057735</v>
      </c>
      <c r="E101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1" s="26" t="s">
        <v>269</v>
      </c>
      <c r="G1011" s="27">
        <v>104707534</v>
      </c>
      <c r="H1011" s="26" t="s">
        <v>276</v>
      </c>
      <c r="I1011" s="28" t="s">
        <v>98</v>
      </c>
    </row>
    <row r="1012" spans="1:9" x14ac:dyDescent="0.2">
      <c r="A1012" s="23">
        <v>1103</v>
      </c>
      <c r="B1012" s="35">
        <v>43995.824293981481</v>
      </c>
      <c r="C1012" s="35">
        <v>43997.065046296295</v>
      </c>
      <c r="D1012" s="24">
        <f>IF(AND(Chamados[[#This Row],[Abertura]]&gt;0, Chamados[[#This Row],[Fechamento]]&gt;0, Chamados[[#This Row],[Fechamento]]&gt;Chamados[[#This Row],[Abertura]]), Chamados[[#This Row],[Fechamento]]-Chamados[[#This Row],[Abertura]], "")</f>
        <v>1.2407523148140172</v>
      </c>
      <c r="E101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12" s="26" t="s">
        <v>8</v>
      </c>
      <c r="G1012" s="27">
        <v>726910212</v>
      </c>
      <c r="H1012" s="26" t="s">
        <v>270</v>
      </c>
      <c r="I1012" s="28" t="s">
        <v>149</v>
      </c>
    </row>
    <row r="1013" spans="1:9" x14ac:dyDescent="0.2">
      <c r="A1013" s="23">
        <v>1104</v>
      </c>
      <c r="B1013" s="35">
        <v>43997.039652777778</v>
      </c>
      <c r="C1013" s="35">
        <v>43997.182754629626</v>
      </c>
      <c r="D1013" s="24">
        <f>IF(AND(Chamados[[#This Row],[Abertura]]&gt;0, Chamados[[#This Row],[Fechamento]]&gt;0, Chamados[[#This Row],[Fechamento]]&gt;Chamados[[#This Row],[Abertura]]), Chamados[[#This Row],[Fechamento]]-Chamados[[#This Row],[Abertura]], "")</f>
        <v>0.143101851848769</v>
      </c>
      <c r="E101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3" s="26" t="s">
        <v>269</v>
      </c>
      <c r="G1013" s="27">
        <v>384153237</v>
      </c>
      <c r="H1013" s="26" t="s">
        <v>276</v>
      </c>
      <c r="I1013" s="28" t="s">
        <v>84</v>
      </c>
    </row>
    <row r="1014" spans="1:9" x14ac:dyDescent="0.2">
      <c r="A1014" s="23">
        <v>1105</v>
      </c>
      <c r="B1014" s="35">
        <v>43997.198321759257</v>
      </c>
      <c r="C1014" s="35">
        <v>43999.184895833336</v>
      </c>
      <c r="D1014" s="24">
        <f>IF(AND(Chamados[[#This Row],[Abertura]]&gt;0, Chamados[[#This Row],[Fechamento]]&gt;0, Chamados[[#This Row],[Fechamento]]&gt;Chamados[[#This Row],[Abertura]]), Chamados[[#This Row],[Fechamento]]-Chamados[[#This Row],[Abertura]], "")</f>
        <v>1.9865740740788169</v>
      </c>
      <c r="E101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14" s="26" t="s">
        <v>20</v>
      </c>
      <c r="G1014" s="27">
        <v>583433996</v>
      </c>
      <c r="H1014" s="26" t="s">
        <v>277</v>
      </c>
      <c r="I1014" s="28" t="s">
        <v>29</v>
      </c>
    </row>
    <row r="1015" spans="1:9" x14ac:dyDescent="0.2">
      <c r="A1015" s="23">
        <v>1106</v>
      </c>
      <c r="B1015" s="35">
        <v>43999.087905092594</v>
      </c>
      <c r="C1015" s="35">
        <v>43999.417280092595</v>
      </c>
      <c r="D1015" s="24">
        <f>IF(AND(Chamados[[#This Row],[Abertura]]&gt;0, Chamados[[#This Row],[Fechamento]]&gt;0, Chamados[[#This Row],[Fechamento]]&gt;Chamados[[#This Row],[Abertura]]), Chamados[[#This Row],[Fechamento]]-Chamados[[#This Row],[Abertura]], "")</f>
        <v>0.32937500000116415</v>
      </c>
      <c r="E101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5" s="26" t="s">
        <v>11</v>
      </c>
      <c r="G1015" s="27">
        <v>95852820</v>
      </c>
      <c r="H1015" s="26" t="s">
        <v>276</v>
      </c>
      <c r="I1015" s="28" t="s">
        <v>116</v>
      </c>
    </row>
    <row r="1016" spans="1:9" x14ac:dyDescent="0.2">
      <c r="A1016" s="23">
        <v>1107</v>
      </c>
      <c r="B1016" s="35">
        <v>43999.731307870374</v>
      </c>
      <c r="C1016" s="35">
        <v>43999.886967592596</v>
      </c>
      <c r="D1016" s="24">
        <f>IF(AND(Chamados[[#This Row],[Abertura]]&gt;0, Chamados[[#This Row],[Fechamento]]&gt;0, Chamados[[#This Row],[Fechamento]]&gt;Chamados[[#This Row],[Abertura]]), Chamados[[#This Row],[Fechamento]]-Chamados[[#This Row],[Abertura]], "")</f>
        <v>0.15565972222248092</v>
      </c>
      <c r="E101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6" s="26" t="s">
        <v>17</v>
      </c>
      <c r="G1016" s="27">
        <v>104152616</v>
      </c>
      <c r="H1016" s="26" t="s">
        <v>276</v>
      </c>
      <c r="I1016" s="28" t="s">
        <v>130</v>
      </c>
    </row>
    <row r="1017" spans="1:9" x14ac:dyDescent="0.2">
      <c r="A1017" s="23">
        <v>1108</v>
      </c>
      <c r="B1017" s="35">
        <v>43999.830972222226</v>
      </c>
      <c r="C1017" s="35">
        <v>44000.204583333332</v>
      </c>
      <c r="D1017" s="24">
        <f>IF(AND(Chamados[[#This Row],[Abertura]]&gt;0, Chamados[[#This Row],[Fechamento]]&gt;0, Chamados[[#This Row],[Fechamento]]&gt;Chamados[[#This Row],[Abertura]]), Chamados[[#This Row],[Fechamento]]-Chamados[[#This Row],[Abertura]], "")</f>
        <v>0.37361111110658385</v>
      </c>
      <c r="E101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7" s="26" t="s">
        <v>285</v>
      </c>
      <c r="G1017" s="27">
        <v>348407851</v>
      </c>
      <c r="H1017" s="26" t="s">
        <v>278</v>
      </c>
      <c r="I1017" s="28" t="s">
        <v>289</v>
      </c>
    </row>
    <row r="1018" spans="1:9" x14ac:dyDescent="0.2">
      <c r="A1018" s="23">
        <v>1109</v>
      </c>
      <c r="B1018" s="35">
        <v>44000.313090277778</v>
      </c>
      <c r="C1018" s="35">
        <v>44000.418668981481</v>
      </c>
      <c r="D1018" s="24">
        <f>IF(AND(Chamados[[#This Row],[Abertura]]&gt;0, Chamados[[#This Row],[Fechamento]]&gt;0, Chamados[[#This Row],[Fechamento]]&gt;Chamados[[#This Row],[Abertura]]), Chamados[[#This Row],[Fechamento]]-Chamados[[#This Row],[Abertura]], "")</f>
        <v>0.10557870370394085</v>
      </c>
      <c r="E101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8" s="26" t="s">
        <v>14</v>
      </c>
      <c r="G1018" s="27">
        <v>583997115</v>
      </c>
      <c r="H1018" s="26" t="s">
        <v>276</v>
      </c>
      <c r="I1018" s="28" t="s">
        <v>104</v>
      </c>
    </row>
    <row r="1019" spans="1:9" x14ac:dyDescent="0.2">
      <c r="A1019" s="23">
        <v>1110</v>
      </c>
      <c r="B1019" s="35">
        <v>44000.366006944445</v>
      </c>
      <c r="C1019" s="35">
        <v>44001.055844907409</v>
      </c>
      <c r="D1019" s="24">
        <f>IF(AND(Chamados[[#This Row],[Abertura]]&gt;0, Chamados[[#This Row],[Fechamento]]&gt;0, Chamados[[#This Row],[Fechamento]]&gt;Chamados[[#This Row],[Abertura]]), Chamados[[#This Row],[Fechamento]]-Chamados[[#This Row],[Abertura]], "")</f>
        <v>0.68983796296379296</v>
      </c>
      <c r="E101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19" s="26" t="s">
        <v>285</v>
      </c>
      <c r="G1019" s="27">
        <v>356314965</v>
      </c>
      <c r="H1019" s="26" t="s">
        <v>276</v>
      </c>
      <c r="I1019" s="28" t="s">
        <v>39</v>
      </c>
    </row>
    <row r="1020" spans="1:9" x14ac:dyDescent="0.2">
      <c r="A1020" s="23">
        <v>1111</v>
      </c>
      <c r="B1020" s="35">
        <v>44002.196006944447</v>
      </c>
      <c r="C1020" s="35">
        <v>44002.479618055557</v>
      </c>
      <c r="D1020" s="24">
        <f>IF(AND(Chamados[[#This Row],[Abertura]]&gt;0, Chamados[[#This Row],[Fechamento]]&gt;0, Chamados[[#This Row],[Fechamento]]&gt;Chamados[[#This Row],[Abertura]]), Chamados[[#This Row],[Fechamento]]-Chamados[[#This Row],[Abertura]], "")</f>
        <v>0.28361111111007631</v>
      </c>
      <c r="E102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0" s="26" t="s">
        <v>8</v>
      </c>
      <c r="G1020" s="27">
        <v>904228891</v>
      </c>
      <c r="H1020" s="26" t="s">
        <v>276</v>
      </c>
      <c r="I1020" s="28" t="s">
        <v>57</v>
      </c>
    </row>
    <row r="1021" spans="1:9" x14ac:dyDescent="0.2">
      <c r="A1021" s="23">
        <v>1112</v>
      </c>
      <c r="B1021" s="35">
        <v>44003.625694444447</v>
      </c>
      <c r="C1021" s="35">
        <v>44003.735520833332</v>
      </c>
      <c r="D1021" s="24">
        <f>IF(AND(Chamados[[#This Row],[Abertura]]&gt;0, Chamados[[#This Row],[Fechamento]]&gt;0, Chamados[[#This Row],[Fechamento]]&gt;Chamados[[#This Row],[Abertura]]), Chamados[[#This Row],[Fechamento]]-Chamados[[#This Row],[Abertura]], "")</f>
        <v>0.10982638888526708</v>
      </c>
      <c r="E102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1" s="26" t="s">
        <v>17</v>
      </c>
      <c r="G1021" s="27">
        <v>633502617</v>
      </c>
      <c r="H1021" s="26" t="s">
        <v>276</v>
      </c>
      <c r="I1021" s="28" t="s">
        <v>119</v>
      </c>
    </row>
    <row r="1022" spans="1:9" x14ac:dyDescent="0.2">
      <c r="A1022" s="23">
        <v>1113</v>
      </c>
      <c r="B1022" s="35">
        <v>44004.537060185183</v>
      </c>
      <c r="C1022" s="35">
        <v>44005.035636574074</v>
      </c>
      <c r="D1022" s="24">
        <f>IF(AND(Chamados[[#This Row],[Abertura]]&gt;0, Chamados[[#This Row],[Fechamento]]&gt;0, Chamados[[#This Row],[Fechamento]]&gt;Chamados[[#This Row],[Abertura]]), Chamados[[#This Row],[Fechamento]]-Chamados[[#This Row],[Abertura]], "")</f>
        <v>0.49857638889079681</v>
      </c>
      <c r="E102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2" s="26" t="s">
        <v>17</v>
      </c>
      <c r="G1022" s="27">
        <v>430741712</v>
      </c>
      <c r="H1022" s="26" t="s">
        <v>270</v>
      </c>
      <c r="I1022" s="28" t="s">
        <v>214</v>
      </c>
    </row>
    <row r="1023" spans="1:9" x14ac:dyDescent="0.2">
      <c r="A1023" s="23">
        <v>1114</v>
      </c>
      <c r="B1023" s="35">
        <v>44004.615011574075</v>
      </c>
      <c r="C1023" s="35">
        <v>44004.707152777781</v>
      </c>
      <c r="D1023" s="24">
        <f>IF(AND(Chamados[[#This Row],[Abertura]]&gt;0, Chamados[[#This Row],[Fechamento]]&gt;0, Chamados[[#This Row],[Fechamento]]&gt;Chamados[[#This Row],[Abertura]]), Chamados[[#This Row],[Fechamento]]-Chamados[[#This Row],[Abertura]], "")</f>
        <v>9.2141203705978114E-2</v>
      </c>
      <c r="E102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3" s="26" t="s">
        <v>284</v>
      </c>
      <c r="G1023" s="27">
        <v>391466617</v>
      </c>
      <c r="H1023" s="26" t="s">
        <v>270</v>
      </c>
      <c r="I1023" s="28" t="s">
        <v>123</v>
      </c>
    </row>
    <row r="1024" spans="1:9" x14ac:dyDescent="0.2">
      <c r="A1024" s="23">
        <v>1115</v>
      </c>
      <c r="B1024" s="35">
        <v>44005.717997685184</v>
      </c>
      <c r="C1024" s="35">
        <v>44006.230879629627</v>
      </c>
      <c r="D1024" s="24">
        <f>IF(AND(Chamados[[#This Row],[Abertura]]&gt;0, Chamados[[#This Row],[Fechamento]]&gt;0, Chamados[[#This Row],[Fechamento]]&gt;Chamados[[#This Row],[Abertura]]), Chamados[[#This Row],[Fechamento]]-Chamados[[#This Row],[Abertura]], "")</f>
        <v>0.51288194444350665</v>
      </c>
      <c r="E102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4" s="26" t="s">
        <v>20</v>
      </c>
      <c r="G1024" s="27">
        <v>47651128</v>
      </c>
      <c r="H1024" s="26" t="s">
        <v>276</v>
      </c>
      <c r="I1024" s="28" t="s">
        <v>50</v>
      </c>
    </row>
    <row r="1025" spans="1:9" x14ac:dyDescent="0.2">
      <c r="A1025" s="23">
        <v>1117</v>
      </c>
      <c r="B1025" s="35">
        <v>44006.528055555558</v>
      </c>
      <c r="C1025" s="35">
        <v>44007.648912037039</v>
      </c>
      <c r="D1025" s="24">
        <f>IF(AND(Chamados[[#This Row],[Abertura]]&gt;0, Chamados[[#This Row],[Fechamento]]&gt;0, Chamados[[#This Row],[Fechamento]]&gt;Chamados[[#This Row],[Abertura]]), Chamados[[#This Row],[Fechamento]]-Chamados[[#This Row],[Abertura]], "")</f>
        <v>1.1208564814805868</v>
      </c>
      <c r="E102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25" s="26" t="s">
        <v>12</v>
      </c>
      <c r="G1025" s="27">
        <v>340541509</v>
      </c>
      <c r="H1025" s="26" t="s">
        <v>270</v>
      </c>
      <c r="I1025" s="28" t="s">
        <v>262</v>
      </c>
    </row>
    <row r="1026" spans="1:9" x14ac:dyDescent="0.2">
      <c r="A1026" s="23">
        <v>1118</v>
      </c>
      <c r="B1026" s="35">
        <v>44007.275671296295</v>
      </c>
      <c r="C1026" s="35">
        <v>44008.868726851855</v>
      </c>
      <c r="D1026" s="24">
        <f>IF(AND(Chamados[[#This Row],[Abertura]]&gt;0, Chamados[[#This Row],[Fechamento]]&gt;0, Chamados[[#This Row],[Fechamento]]&gt;Chamados[[#This Row],[Abertura]]), Chamados[[#This Row],[Fechamento]]-Chamados[[#This Row],[Abertura]], "")</f>
        <v>1.5930555555605679</v>
      </c>
      <c r="E102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26" s="26" t="s">
        <v>10</v>
      </c>
      <c r="G1026" s="27">
        <v>354989630</v>
      </c>
      <c r="H1026" s="26" t="s">
        <v>277</v>
      </c>
      <c r="I1026" s="28" t="s">
        <v>189</v>
      </c>
    </row>
    <row r="1027" spans="1:9" x14ac:dyDescent="0.2">
      <c r="A1027" s="23">
        <v>1119</v>
      </c>
      <c r="B1027" s="35">
        <v>44007.526817129627</v>
      </c>
      <c r="C1027" s="35">
        <v>44008.002592592595</v>
      </c>
      <c r="D1027" s="24">
        <f>IF(AND(Chamados[[#This Row],[Abertura]]&gt;0, Chamados[[#This Row],[Fechamento]]&gt;0, Chamados[[#This Row],[Fechamento]]&gt;Chamados[[#This Row],[Abertura]]), Chamados[[#This Row],[Fechamento]]-Chamados[[#This Row],[Abertura]], "")</f>
        <v>0.47577546296815854</v>
      </c>
      <c r="E102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7" s="26" t="s">
        <v>14</v>
      </c>
      <c r="G1027" s="27">
        <v>348850352</v>
      </c>
      <c r="H1027" s="26" t="s">
        <v>278</v>
      </c>
      <c r="I1027" s="28" t="s">
        <v>194</v>
      </c>
    </row>
    <row r="1028" spans="1:9" x14ac:dyDescent="0.2">
      <c r="A1028" s="23">
        <v>1120</v>
      </c>
      <c r="B1028" s="35">
        <v>44007.571168981478</v>
      </c>
      <c r="C1028" s="35">
        <v>44007.892118055555</v>
      </c>
      <c r="D1028" s="24">
        <f>IF(AND(Chamados[[#This Row],[Abertura]]&gt;0, Chamados[[#This Row],[Fechamento]]&gt;0, Chamados[[#This Row],[Fechamento]]&gt;Chamados[[#This Row],[Abertura]]), Chamados[[#This Row],[Fechamento]]-Chamados[[#This Row],[Abertura]], "")</f>
        <v>0.32094907407736173</v>
      </c>
      <c r="E102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8" s="26" t="s">
        <v>12</v>
      </c>
      <c r="G1028" s="27">
        <v>205718948</v>
      </c>
      <c r="H1028" s="26" t="s">
        <v>270</v>
      </c>
      <c r="I1028" s="28" t="s">
        <v>195</v>
      </c>
    </row>
    <row r="1029" spans="1:9" x14ac:dyDescent="0.2">
      <c r="A1029" s="23">
        <v>1121</v>
      </c>
      <c r="B1029" s="35">
        <v>44008.241087962961</v>
      </c>
      <c r="C1029" s="35">
        <v>44008.721817129626</v>
      </c>
      <c r="D1029" s="24">
        <f>IF(AND(Chamados[[#This Row],[Abertura]]&gt;0, Chamados[[#This Row],[Fechamento]]&gt;0, Chamados[[#This Row],[Fechamento]]&gt;Chamados[[#This Row],[Abertura]]), Chamados[[#This Row],[Fechamento]]-Chamados[[#This Row],[Abertura]], "")</f>
        <v>0.48072916666569654</v>
      </c>
      <c r="E102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29" s="26" t="s">
        <v>10</v>
      </c>
      <c r="G1029" s="27">
        <v>349944626</v>
      </c>
      <c r="H1029" s="26" t="s">
        <v>277</v>
      </c>
      <c r="I1029" s="28" t="s">
        <v>144</v>
      </c>
    </row>
    <row r="1030" spans="1:9" x14ac:dyDescent="0.2">
      <c r="A1030" s="23">
        <v>1122</v>
      </c>
      <c r="B1030" s="35">
        <v>44008.349282407406</v>
      </c>
      <c r="C1030" s="35">
        <v>44010.344375000001</v>
      </c>
      <c r="D1030" s="24">
        <f>IF(AND(Chamados[[#This Row],[Abertura]]&gt;0, Chamados[[#This Row],[Fechamento]]&gt;0, Chamados[[#This Row],[Fechamento]]&gt;Chamados[[#This Row],[Abertura]]), Chamados[[#This Row],[Fechamento]]-Chamados[[#This Row],[Abertura]], "")</f>
        <v>1.9950925925950287</v>
      </c>
      <c r="E103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30" s="26" t="s">
        <v>284</v>
      </c>
      <c r="G1030" s="27">
        <v>755807946</v>
      </c>
      <c r="H1030" s="26" t="s">
        <v>277</v>
      </c>
      <c r="I1030" s="28" t="s">
        <v>57</v>
      </c>
    </row>
    <row r="1031" spans="1:9" x14ac:dyDescent="0.2">
      <c r="A1031" s="23">
        <v>1123</v>
      </c>
      <c r="B1031" s="35">
        <v>44008.427499999998</v>
      </c>
      <c r="C1031" s="35">
        <v>44009.424293981479</v>
      </c>
      <c r="D1031" s="24">
        <f>IF(AND(Chamados[[#This Row],[Abertura]]&gt;0, Chamados[[#This Row],[Fechamento]]&gt;0, Chamados[[#This Row],[Fechamento]]&gt;Chamados[[#This Row],[Abertura]]), Chamados[[#This Row],[Fechamento]]-Chamados[[#This Row],[Abertura]], "")</f>
        <v>0.99679398148145992</v>
      </c>
      <c r="E103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1" s="26" t="s">
        <v>285</v>
      </c>
      <c r="G1031" s="27">
        <v>886552482</v>
      </c>
      <c r="H1031" s="26" t="s">
        <v>276</v>
      </c>
      <c r="I1031" s="28" t="s">
        <v>143</v>
      </c>
    </row>
    <row r="1032" spans="1:9" x14ac:dyDescent="0.2">
      <c r="A1032" s="23">
        <v>1124</v>
      </c>
      <c r="B1032" s="35">
        <v>44009.031145833331</v>
      </c>
      <c r="C1032" s="35">
        <v>44009.904074074075</v>
      </c>
      <c r="D1032" s="24">
        <f>IF(AND(Chamados[[#This Row],[Abertura]]&gt;0, Chamados[[#This Row],[Fechamento]]&gt;0, Chamados[[#This Row],[Fechamento]]&gt;Chamados[[#This Row],[Abertura]]), Chamados[[#This Row],[Fechamento]]-Chamados[[#This Row],[Abertura]], "")</f>
        <v>0.87292824074393138</v>
      </c>
      <c r="E103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2" s="26" t="s">
        <v>20</v>
      </c>
      <c r="G1032" s="27">
        <v>546716961</v>
      </c>
      <c r="H1032" s="26" t="s">
        <v>276</v>
      </c>
      <c r="I1032" s="28" t="s">
        <v>238</v>
      </c>
    </row>
    <row r="1033" spans="1:9" x14ac:dyDescent="0.2">
      <c r="A1033" s="23">
        <v>1125</v>
      </c>
      <c r="B1033" s="35">
        <v>44009.049432870372</v>
      </c>
      <c r="C1033" s="35">
        <v>44009.894201388888</v>
      </c>
      <c r="D1033" s="24">
        <f>IF(AND(Chamados[[#This Row],[Abertura]]&gt;0, Chamados[[#This Row],[Fechamento]]&gt;0, Chamados[[#This Row],[Fechamento]]&gt;Chamados[[#This Row],[Abertura]]), Chamados[[#This Row],[Fechamento]]-Chamados[[#This Row],[Abertura]], "")</f>
        <v>0.84476851851650281</v>
      </c>
      <c r="E103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3" s="26" t="s">
        <v>14</v>
      </c>
      <c r="G1033" s="27">
        <v>711782759</v>
      </c>
      <c r="H1033" s="26" t="s">
        <v>270</v>
      </c>
      <c r="I1033" s="28" t="s">
        <v>176</v>
      </c>
    </row>
    <row r="1034" spans="1:9" x14ac:dyDescent="0.2">
      <c r="A1034" s="23">
        <v>1126</v>
      </c>
      <c r="B1034" s="35">
        <v>44009.545902777776</v>
      </c>
      <c r="C1034" s="35">
        <v>44009.558831018519</v>
      </c>
      <c r="D1034" s="24">
        <f>IF(AND(Chamados[[#This Row],[Abertura]]&gt;0, Chamados[[#This Row],[Fechamento]]&gt;0, Chamados[[#This Row],[Fechamento]]&gt;Chamados[[#This Row],[Abertura]]), Chamados[[#This Row],[Fechamento]]-Chamados[[#This Row],[Abertura]], "")</f>
        <v>1.2928240743349306E-2</v>
      </c>
      <c r="E103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4" s="26" t="s">
        <v>13</v>
      </c>
      <c r="G1034" s="27">
        <v>134602247</v>
      </c>
      <c r="H1034" s="26" t="s">
        <v>276</v>
      </c>
      <c r="I1034" s="28" t="s">
        <v>183</v>
      </c>
    </row>
    <row r="1035" spans="1:9" x14ac:dyDescent="0.2">
      <c r="A1035" s="23">
        <v>1127</v>
      </c>
      <c r="B1035" s="35">
        <v>44011.178310185183</v>
      </c>
      <c r="C1035" s="35">
        <v>44011.553506944445</v>
      </c>
      <c r="D1035" s="24">
        <f>IF(AND(Chamados[[#This Row],[Abertura]]&gt;0, Chamados[[#This Row],[Fechamento]]&gt;0, Chamados[[#This Row],[Fechamento]]&gt;Chamados[[#This Row],[Abertura]]), Chamados[[#This Row],[Fechamento]]-Chamados[[#This Row],[Abertura]], "")</f>
        <v>0.37519675926159834</v>
      </c>
      <c r="E103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5" s="26" t="s">
        <v>14</v>
      </c>
      <c r="G1035" s="27">
        <v>366901372</v>
      </c>
      <c r="H1035" s="26" t="s">
        <v>270</v>
      </c>
      <c r="I1035" s="28" t="s">
        <v>26</v>
      </c>
    </row>
    <row r="1036" spans="1:9" x14ac:dyDescent="0.2">
      <c r="A1036" s="23">
        <v>1128</v>
      </c>
      <c r="B1036" s="35">
        <v>44011.291412037041</v>
      </c>
      <c r="C1036" s="35">
        <v>44013.285520833335</v>
      </c>
      <c r="D1036" s="24">
        <f>IF(AND(Chamados[[#This Row],[Abertura]]&gt;0, Chamados[[#This Row],[Fechamento]]&gt;0, Chamados[[#This Row],[Fechamento]]&gt;Chamados[[#This Row],[Abertura]]), Chamados[[#This Row],[Fechamento]]-Chamados[[#This Row],[Abertura]], "")</f>
        <v>1.9941087962943129</v>
      </c>
      <c r="E103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36" s="26" t="s">
        <v>284</v>
      </c>
      <c r="G1036" s="27">
        <v>776381142</v>
      </c>
      <c r="H1036" s="26" t="s">
        <v>277</v>
      </c>
      <c r="I1036" s="28" t="s">
        <v>109</v>
      </c>
    </row>
    <row r="1037" spans="1:9" x14ac:dyDescent="0.2">
      <c r="A1037" s="23">
        <v>1129</v>
      </c>
      <c r="B1037" s="35">
        <v>44012.259652777779</v>
      </c>
      <c r="C1037" s="35">
        <v>44012.712083333332</v>
      </c>
      <c r="D1037" s="24">
        <f>IF(AND(Chamados[[#This Row],[Abertura]]&gt;0, Chamados[[#This Row],[Fechamento]]&gt;0, Chamados[[#This Row],[Fechamento]]&gt;Chamados[[#This Row],[Abertura]]), Chamados[[#This Row],[Fechamento]]-Chamados[[#This Row],[Abertura]], "")</f>
        <v>0.45243055555329192</v>
      </c>
      <c r="E103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7" s="26" t="s">
        <v>14</v>
      </c>
      <c r="G1037" s="27">
        <v>32628668</v>
      </c>
      <c r="H1037" s="26" t="s">
        <v>276</v>
      </c>
      <c r="I1037" s="28" t="s">
        <v>224</v>
      </c>
    </row>
    <row r="1038" spans="1:9" x14ac:dyDescent="0.2">
      <c r="A1038" s="23">
        <v>1130</v>
      </c>
      <c r="B1038" s="35">
        <v>44012.460370370369</v>
      </c>
      <c r="C1038" s="35">
        <v>44012.72351851852</v>
      </c>
      <c r="D1038" s="24">
        <f>IF(AND(Chamados[[#This Row],[Abertura]]&gt;0, Chamados[[#This Row],[Fechamento]]&gt;0, Chamados[[#This Row],[Fechamento]]&gt;Chamados[[#This Row],[Abertura]]), Chamados[[#This Row],[Fechamento]]-Chamados[[#This Row],[Abertura]], "")</f>
        <v>0.263148148151231</v>
      </c>
      <c r="E103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8" s="26" t="s">
        <v>15</v>
      </c>
      <c r="G1038" s="27">
        <v>317760774</v>
      </c>
      <c r="H1038" s="26" t="s">
        <v>276</v>
      </c>
      <c r="I1038" s="28" t="s">
        <v>138</v>
      </c>
    </row>
    <row r="1039" spans="1:9" x14ac:dyDescent="0.2">
      <c r="A1039" s="23">
        <v>1131</v>
      </c>
      <c r="B1039" s="35">
        <v>44012.562465277777</v>
      </c>
      <c r="C1039" s="35">
        <v>44012.968634259261</v>
      </c>
      <c r="D1039" s="24">
        <f>IF(AND(Chamados[[#This Row],[Abertura]]&gt;0, Chamados[[#This Row],[Fechamento]]&gt;0, Chamados[[#This Row],[Fechamento]]&gt;Chamados[[#This Row],[Abertura]]), Chamados[[#This Row],[Fechamento]]-Chamados[[#This Row],[Abertura]], "")</f>
        <v>0.40616898148437031</v>
      </c>
      <c r="E103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39" s="26" t="s">
        <v>285</v>
      </c>
      <c r="G1039" s="27">
        <v>873409915</v>
      </c>
      <c r="H1039" s="26" t="s">
        <v>276</v>
      </c>
      <c r="I1039" s="28" t="s">
        <v>215</v>
      </c>
    </row>
    <row r="1040" spans="1:9" x14ac:dyDescent="0.2">
      <c r="A1040" s="23">
        <v>1133</v>
      </c>
      <c r="B1040" s="35">
        <v>44013.129756944443</v>
      </c>
      <c r="C1040" s="35">
        <v>44014.165821759256</v>
      </c>
      <c r="D1040" s="24">
        <f>IF(AND(Chamados[[#This Row],[Abertura]]&gt;0, Chamados[[#This Row],[Fechamento]]&gt;0, Chamados[[#This Row],[Fechamento]]&gt;Chamados[[#This Row],[Abertura]]), Chamados[[#This Row],[Fechamento]]-Chamados[[#This Row],[Abertura]], "")</f>
        <v>1.036064814812562</v>
      </c>
      <c r="E104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40" s="26" t="s">
        <v>17</v>
      </c>
      <c r="G1040" s="27">
        <v>172279801</v>
      </c>
      <c r="H1040" s="26" t="s">
        <v>270</v>
      </c>
      <c r="I1040" s="28" t="s">
        <v>152</v>
      </c>
    </row>
    <row r="1041" spans="1:9" x14ac:dyDescent="0.2">
      <c r="A1041" s="23">
        <v>1134</v>
      </c>
      <c r="B1041" s="35">
        <v>44013.298020833332</v>
      </c>
      <c r="C1041" s="35">
        <v>44013.291666666664</v>
      </c>
      <c r="D1041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04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041" s="26" t="s">
        <v>284</v>
      </c>
      <c r="G1041" s="27">
        <v>129712266</v>
      </c>
      <c r="H1041" s="26" t="s">
        <v>276</v>
      </c>
      <c r="I1041" s="28" t="s">
        <v>124</v>
      </c>
    </row>
    <row r="1042" spans="1:9" x14ac:dyDescent="0.2">
      <c r="A1042" s="23">
        <v>1135</v>
      </c>
      <c r="B1042" s="35">
        <v>44014.043587962966</v>
      </c>
      <c r="C1042" s="35">
        <v>44014.975706018522</v>
      </c>
      <c r="D1042" s="24">
        <f>IF(AND(Chamados[[#This Row],[Abertura]]&gt;0, Chamados[[#This Row],[Fechamento]]&gt;0, Chamados[[#This Row],[Fechamento]]&gt;Chamados[[#This Row],[Abertura]]), Chamados[[#This Row],[Fechamento]]-Chamados[[#This Row],[Abertura]], "")</f>
        <v>0.93211805555620231</v>
      </c>
      <c r="E104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2" s="26" t="s">
        <v>13</v>
      </c>
      <c r="G1042" s="27">
        <v>313274504</v>
      </c>
      <c r="H1042" s="26" t="s">
        <v>270</v>
      </c>
      <c r="I1042" s="28" t="s">
        <v>80</v>
      </c>
    </row>
    <row r="1043" spans="1:9" x14ac:dyDescent="0.2">
      <c r="A1043" s="23">
        <v>1136</v>
      </c>
      <c r="B1043" s="35">
        <v>44014.096238425926</v>
      </c>
      <c r="C1043" s="35">
        <v>44014.93854166667</v>
      </c>
      <c r="D1043" s="24">
        <f>IF(AND(Chamados[[#This Row],[Abertura]]&gt;0, Chamados[[#This Row],[Fechamento]]&gt;0, Chamados[[#This Row],[Fechamento]]&gt;Chamados[[#This Row],[Abertura]]), Chamados[[#This Row],[Fechamento]]-Chamados[[#This Row],[Abertura]], "")</f>
        <v>0.84230324074451346</v>
      </c>
      <c r="E104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3" s="26" t="s">
        <v>9</v>
      </c>
      <c r="G1043" s="27">
        <v>139420790</v>
      </c>
      <c r="H1043" s="26" t="s">
        <v>278</v>
      </c>
      <c r="I1043" s="28" t="s">
        <v>221</v>
      </c>
    </row>
    <row r="1044" spans="1:9" x14ac:dyDescent="0.2">
      <c r="A1044" s="23">
        <v>1137</v>
      </c>
      <c r="B1044" s="35">
        <v>44014.516643518517</v>
      </c>
      <c r="C1044" s="35">
        <v>44015.197974537034</v>
      </c>
      <c r="D1044" s="24">
        <f>IF(AND(Chamados[[#This Row],[Abertura]]&gt;0, Chamados[[#This Row],[Fechamento]]&gt;0, Chamados[[#This Row],[Fechamento]]&gt;Chamados[[#This Row],[Abertura]]), Chamados[[#This Row],[Fechamento]]-Chamados[[#This Row],[Abertura]], "")</f>
        <v>0.68133101851708489</v>
      </c>
      <c r="E104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4" s="26" t="s">
        <v>10</v>
      </c>
      <c r="G1044" s="27">
        <v>453542272</v>
      </c>
      <c r="H1044" s="26" t="s">
        <v>276</v>
      </c>
      <c r="I1044" s="28" t="s">
        <v>211</v>
      </c>
    </row>
    <row r="1045" spans="1:9" x14ac:dyDescent="0.2">
      <c r="A1045" s="23">
        <v>1138</v>
      </c>
      <c r="B1045" s="35">
        <v>44014.802766203706</v>
      </c>
      <c r="C1045" s="35">
        <v>44015.783715277779</v>
      </c>
      <c r="D1045" s="24">
        <f>IF(AND(Chamados[[#This Row],[Abertura]]&gt;0, Chamados[[#This Row],[Fechamento]]&gt;0, Chamados[[#This Row],[Fechamento]]&gt;Chamados[[#This Row],[Abertura]]), Chamados[[#This Row],[Fechamento]]-Chamados[[#This Row],[Abertura]], "")</f>
        <v>0.98094907407357823</v>
      </c>
      <c r="E104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5" s="26" t="s">
        <v>14</v>
      </c>
      <c r="G1045" s="27">
        <v>705119127</v>
      </c>
      <c r="H1045" s="26" t="s">
        <v>276</v>
      </c>
      <c r="I1045" s="28" t="s">
        <v>29</v>
      </c>
    </row>
    <row r="1046" spans="1:9" x14ac:dyDescent="0.2">
      <c r="A1046" s="23">
        <v>1139</v>
      </c>
      <c r="B1046" s="35">
        <v>44016.077361111114</v>
      </c>
      <c r="C1046" s="35">
        <v>44016.199953703705</v>
      </c>
      <c r="D1046" s="24">
        <f>IF(AND(Chamados[[#This Row],[Abertura]]&gt;0, Chamados[[#This Row],[Fechamento]]&gt;0, Chamados[[#This Row],[Fechamento]]&gt;Chamados[[#This Row],[Abertura]]), Chamados[[#This Row],[Fechamento]]-Chamados[[#This Row],[Abertura]], "")</f>
        <v>0.12259259259008104</v>
      </c>
      <c r="E104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6" s="26" t="s">
        <v>21</v>
      </c>
      <c r="G1046" s="27">
        <v>503151023</v>
      </c>
      <c r="H1046" s="26" t="s">
        <v>276</v>
      </c>
      <c r="I1046" s="28" t="s">
        <v>39</v>
      </c>
    </row>
    <row r="1047" spans="1:9" x14ac:dyDescent="0.2">
      <c r="A1047" s="23">
        <v>1140</v>
      </c>
      <c r="B1047" s="35">
        <v>44017.299884259257</v>
      </c>
      <c r="C1047" s="35">
        <v>44018.101597222223</v>
      </c>
      <c r="D1047" s="24">
        <f>IF(AND(Chamados[[#This Row],[Abertura]]&gt;0, Chamados[[#This Row],[Fechamento]]&gt;0, Chamados[[#This Row],[Fechamento]]&gt;Chamados[[#This Row],[Abertura]]), Chamados[[#This Row],[Fechamento]]-Chamados[[#This Row],[Abertura]], "")</f>
        <v>0.80171296296612127</v>
      </c>
      <c r="E104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7" s="26" t="s">
        <v>8</v>
      </c>
      <c r="G1047" s="27">
        <v>374942106</v>
      </c>
      <c r="H1047" s="26" t="s">
        <v>276</v>
      </c>
      <c r="I1047" s="28" t="s">
        <v>128</v>
      </c>
    </row>
    <row r="1048" spans="1:9" x14ac:dyDescent="0.2">
      <c r="A1048" s="23">
        <v>1141</v>
      </c>
      <c r="B1048" s="35">
        <v>44017.775601851848</v>
      </c>
      <c r="C1048" s="35">
        <v>44018.125625000001</v>
      </c>
      <c r="D1048" s="24">
        <f>IF(AND(Chamados[[#This Row],[Abertura]]&gt;0, Chamados[[#This Row],[Fechamento]]&gt;0, Chamados[[#This Row],[Fechamento]]&gt;Chamados[[#This Row],[Abertura]]), Chamados[[#This Row],[Fechamento]]-Chamados[[#This Row],[Abertura]], "")</f>
        <v>0.35002314815210411</v>
      </c>
      <c r="E104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8" s="26" t="s">
        <v>16</v>
      </c>
      <c r="G1048" s="27">
        <v>879133983</v>
      </c>
      <c r="H1048" s="26" t="s">
        <v>276</v>
      </c>
      <c r="I1048" s="28" t="s">
        <v>171</v>
      </c>
    </row>
    <row r="1049" spans="1:9" x14ac:dyDescent="0.2">
      <c r="A1049" s="23">
        <v>1142</v>
      </c>
      <c r="B1049" s="35">
        <v>44017.942928240744</v>
      </c>
      <c r="C1049" s="35">
        <v>44018.007534722223</v>
      </c>
      <c r="D1049" s="24">
        <f>IF(AND(Chamados[[#This Row],[Abertura]]&gt;0, Chamados[[#This Row],[Fechamento]]&gt;0, Chamados[[#This Row],[Fechamento]]&gt;Chamados[[#This Row],[Abertura]]), Chamados[[#This Row],[Fechamento]]-Chamados[[#This Row],[Abertura]], "")</f>
        <v>6.4606481479131617E-2</v>
      </c>
      <c r="E104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49" s="26" t="s">
        <v>9</v>
      </c>
      <c r="G1049" s="27">
        <v>494178711</v>
      </c>
      <c r="H1049" s="26" t="s">
        <v>276</v>
      </c>
      <c r="I1049" s="28" t="s">
        <v>87</v>
      </c>
    </row>
    <row r="1050" spans="1:9" x14ac:dyDescent="0.2">
      <c r="A1050" s="23">
        <v>1143</v>
      </c>
      <c r="B1050" s="35">
        <v>44018.276122685187</v>
      </c>
      <c r="C1050" s="35">
        <v>44018.876516203702</v>
      </c>
      <c r="D1050" s="24">
        <f>IF(AND(Chamados[[#This Row],[Abertura]]&gt;0, Chamados[[#This Row],[Fechamento]]&gt;0, Chamados[[#This Row],[Fechamento]]&gt;Chamados[[#This Row],[Abertura]]), Chamados[[#This Row],[Fechamento]]-Chamados[[#This Row],[Abertura]], "")</f>
        <v>0.60039351851446554</v>
      </c>
      <c r="E105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0" s="26" t="s">
        <v>18</v>
      </c>
      <c r="G1050" s="27">
        <v>22057463</v>
      </c>
      <c r="H1050" s="26" t="s">
        <v>278</v>
      </c>
      <c r="I1050" s="28" t="s">
        <v>251</v>
      </c>
    </row>
    <row r="1051" spans="1:9" x14ac:dyDescent="0.2">
      <c r="A1051" s="23">
        <v>1144</v>
      </c>
      <c r="B1051" s="35">
        <v>44018.294629629629</v>
      </c>
      <c r="C1051" s="35">
        <v>44018.474398148152</v>
      </c>
      <c r="D1051" s="24">
        <f>IF(AND(Chamados[[#This Row],[Abertura]]&gt;0, Chamados[[#This Row],[Fechamento]]&gt;0, Chamados[[#This Row],[Fechamento]]&gt;Chamados[[#This Row],[Abertura]]), Chamados[[#This Row],[Fechamento]]-Chamados[[#This Row],[Abertura]], "")</f>
        <v>0.17976851852290565</v>
      </c>
      <c r="E105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1" s="26" t="s">
        <v>18</v>
      </c>
      <c r="G1051" s="27">
        <v>377086921</v>
      </c>
      <c r="H1051" s="26" t="s">
        <v>270</v>
      </c>
      <c r="I1051" s="28" t="s">
        <v>195</v>
      </c>
    </row>
    <row r="1052" spans="1:9" x14ac:dyDescent="0.2">
      <c r="A1052" s="23">
        <v>1146</v>
      </c>
      <c r="B1052" s="35">
        <v>44018.552442129629</v>
      </c>
      <c r="C1052" s="35">
        <v>44019.337534722225</v>
      </c>
      <c r="D1052" s="24">
        <f>IF(AND(Chamados[[#This Row],[Abertura]]&gt;0, Chamados[[#This Row],[Fechamento]]&gt;0, Chamados[[#This Row],[Fechamento]]&gt;Chamados[[#This Row],[Abertura]]), Chamados[[#This Row],[Fechamento]]-Chamados[[#This Row],[Abertura]], "")</f>
        <v>0.78509259259590181</v>
      </c>
      <c r="E105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2" s="26" t="s">
        <v>18</v>
      </c>
      <c r="G1052" s="27">
        <v>197733718</v>
      </c>
      <c r="H1052" s="26" t="s">
        <v>276</v>
      </c>
      <c r="I1052" s="28" t="s">
        <v>233</v>
      </c>
    </row>
    <row r="1053" spans="1:9" x14ac:dyDescent="0.2">
      <c r="A1053" s="23">
        <v>1147</v>
      </c>
      <c r="B1053" s="35">
        <v>44018.674270833333</v>
      </c>
      <c r="C1053" s="35">
        <v>44019.597905092596</v>
      </c>
      <c r="D1053" s="24">
        <f>IF(AND(Chamados[[#This Row],[Abertura]]&gt;0, Chamados[[#This Row],[Fechamento]]&gt;0, Chamados[[#This Row],[Fechamento]]&gt;Chamados[[#This Row],[Abertura]]), Chamados[[#This Row],[Fechamento]]-Chamados[[#This Row],[Abertura]], "")</f>
        <v>0.92363425926305354</v>
      </c>
      <c r="E105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3" s="26" t="s">
        <v>17</v>
      </c>
      <c r="G1053" s="27">
        <v>807978992</v>
      </c>
      <c r="H1053" s="26" t="s">
        <v>270</v>
      </c>
      <c r="I1053" s="28" t="s">
        <v>243</v>
      </c>
    </row>
    <row r="1054" spans="1:9" x14ac:dyDescent="0.2">
      <c r="A1054" s="23">
        <v>1148</v>
      </c>
      <c r="B1054" s="35">
        <v>44018.902094907404</v>
      </c>
      <c r="C1054" s="35">
        <v>44019.510243055556</v>
      </c>
      <c r="D1054" s="24">
        <f>IF(AND(Chamados[[#This Row],[Abertura]]&gt;0, Chamados[[#This Row],[Fechamento]]&gt;0, Chamados[[#This Row],[Fechamento]]&gt;Chamados[[#This Row],[Abertura]]), Chamados[[#This Row],[Fechamento]]-Chamados[[#This Row],[Abertura]], "")</f>
        <v>0.60814814815239515</v>
      </c>
      <c r="E105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4" s="26" t="s">
        <v>13</v>
      </c>
      <c r="G1054" s="27">
        <v>102244178</v>
      </c>
      <c r="H1054" s="26" t="s">
        <v>276</v>
      </c>
      <c r="I1054" s="28" t="s">
        <v>124</v>
      </c>
    </row>
    <row r="1055" spans="1:9" x14ac:dyDescent="0.2">
      <c r="A1055" s="23">
        <v>1149</v>
      </c>
      <c r="B1055" s="35">
        <v>44018.905439814815</v>
      </c>
      <c r="C1055" s="35">
        <v>44019.550694444442</v>
      </c>
      <c r="D1055" s="24">
        <f>IF(AND(Chamados[[#This Row],[Abertura]]&gt;0, Chamados[[#This Row],[Fechamento]]&gt;0, Chamados[[#This Row],[Fechamento]]&gt;Chamados[[#This Row],[Abertura]]), Chamados[[#This Row],[Fechamento]]-Chamados[[#This Row],[Abertura]], "")</f>
        <v>0.64525462962774327</v>
      </c>
      <c r="E105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5" s="26" t="s">
        <v>16</v>
      </c>
      <c r="G1055" s="27">
        <v>113936584</v>
      </c>
      <c r="H1055" s="26" t="s">
        <v>276</v>
      </c>
      <c r="I1055" s="28" t="s">
        <v>172</v>
      </c>
    </row>
    <row r="1056" spans="1:9" x14ac:dyDescent="0.2">
      <c r="A1056" s="23">
        <v>1150</v>
      </c>
      <c r="B1056" s="35">
        <v>44019.062743055554</v>
      </c>
      <c r="C1056" s="35">
        <v>44019.276782407411</v>
      </c>
      <c r="D1056" s="24">
        <f>IF(AND(Chamados[[#This Row],[Abertura]]&gt;0, Chamados[[#This Row],[Fechamento]]&gt;0, Chamados[[#This Row],[Fechamento]]&gt;Chamados[[#This Row],[Abertura]]), Chamados[[#This Row],[Fechamento]]-Chamados[[#This Row],[Abertura]], "")</f>
        <v>0.21403935185662704</v>
      </c>
      <c r="E105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6" s="26" t="s">
        <v>16</v>
      </c>
      <c r="G1056" s="27">
        <v>720477751</v>
      </c>
      <c r="H1056" s="26" t="s">
        <v>277</v>
      </c>
      <c r="I1056" s="28" t="s">
        <v>119</v>
      </c>
    </row>
    <row r="1057" spans="1:9" x14ac:dyDescent="0.2">
      <c r="A1057" s="23">
        <v>1151</v>
      </c>
      <c r="B1057" s="35">
        <v>44019.153692129628</v>
      </c>
      <c r="C1057" s="35">
        <v>44019.314502314817</v>
      </c>
      <c r="D1057" s="24">
        <f>IF(AND(Chamados[[#This Row],[Abertura]]&gt;0, Chamados[[#This Row],[Fechamento]]&gt;0, Chamados[[#This Row],[Fechamento]]&gt;Chamados[[#This Row],[Abertura]]), Chamados[[#This Row],[Fechamento]]-Chamados[[#This Row],[Abertura]], "")</f>
        <v>0.16081018518889323</v>
      </c>
      <c r="E105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7" s="26" t="s">
        <v>21</v>
      </c>
      <c r="G1057" s="27">
        <v>3479086</v>
      </c>
      <c r="H1057" s="26" t="s">
        <v>270</v>
      </c>
      <c r="I1057" s="28" t="s">
        <v>32</v>
      </c>
    </row>
    <row r="1058" spans="1:9" x14ac:dyDescent="0.2">
      <c r="A1058" s="23">
        <v>1152</v>
      </c>
      <c r="B1058" s="35">
        <v>44020.900520833333</v>
      </c>
      <c r="C1058" s="35">
        <v>44022.830682870372</v>
      </c>
      <c r="D1058" s="24">
        <f>IF(AND(Chamados[[#This Row],[Abertura]]&gt;0, Chamados[[#This Row],[Fechamento]]&gt;0, Chamados[[#This Row],[Fechamento]]&gt;Chamados[[#This Row],[Abertura]]), Chamados[[#This Row],[Fechamento]]-Chamados[[#This Row],[Abertura]], "")</f>
        <v>1.9301620370388264</v>
      </c>
      <c r="E105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58" s="26" t="s">
        <v>13</v>
      </c>
      <c r="G1058" s="27">
        <v>51472898</v>
      </c>
      <c r="H1058" s="26" t="s">
        <v>277</v>
      </c>
      <c r="I1058" s="28" t="s">
        <v>43</v>
      </c>
    </row>
    <row r="1059" spans="1:9" x14ac:dyDescent="0.2">
      <c r="A1059" s="23">
        <v>1153</v>
      </c>
      <c r="B1059" s="35">
        <v>44021.25984953704</v>
      </c>
      <c r="C1059" s="35">
        <v>44021.770983796298</v>
      </c>
      <c r="D1059" s="24">
        <f>IF(AND(Chamados[[#This Row],[Abertura]]&gt;0, Chamados[[#This Row],[Fechamento]]&gt;0, Chamados[[#This Row],[Fechamento]]&gt;Chamados[[#This Row],[Abertura]]), Chamados[[#This Row],[Fechamento]]-Chamados[[#This Row],[Abertura]], "")</f>
        <v>0.51113425925723277</v>
      </c>
      <c r="E105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59" s="26" t="s">
        <v>13</v>
      </c>
      <c r="G1059" s="27">
        <v>740396156</v>
      </c>
      <c r="H1059" s="26" t="s">
        <v>276</v>
      </c>
      <c r="I1059" s="28" t="s">
        <v>180</v>
      </c>
    </row>
    <row r="1060" spans="1:9" x14ac:dyDescent="0.2">
      <c r="A1060" s="23">
        <v>1154</v>
      </c>
      <c r="B1060" s="35">
        <v>44021.571898148148</v>
      </c>
      <c r="C1060" s="35">
        <v>44022.110833333332</v>
      </c>
      <c r="D1060" s="24">
        <f>IF(AND(Chamados[[#This Row],[Abertura]]&gt;0, Chamados[[#This Row],[Fechamento]]&gt;0, Chamados[[#This Row],[Fechamento]]&gt;Chamados[[#This Row],[Abertura]]), Chamados[[#This Row],[Fechamento]]-Chamados[[#This Row],[Abertura]], "")</f>
        <v>0.53893518518452765</v>
      </c>
      <c r="E106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0" s="26" t="s">
        <v>12</v>
      </c>
      <c r="G1060" s="27">
        <v>288758316</v>
      </c>
      <c r="H1060" s="26" t="s">
        <v>277</v>
      </c>
      <c r="I1060" s="28" t="s">
        <v>61</v>
      </c>
    </row>
    <row r="1061" spans="1:9" x14ac:dyDescent="0.2">
      <c r="A1061" s="23">
        <v>1155</v>
      </c>
      <c r="B1061" s="35">
        <v>44022.328877314816</v>
      </c>
      <c r="C1061" s="35">
        <v>44022.575324074074</v>
      </c>
      <c r="D1061" s="24">
        <f>IF(AND(Chamados[[#This Row],[Abertura]]&gt;0, Chamados[[#This Row],[Fechamento]]&gt;0, Chamados[[#This Row],[Fechamento]]&gt;Chamados[[#This Row],[Abertura]]), Chamados[[#This Row],[Fechamento]]-Chamados[[#This Row],[Abertura]], "")</f>
        <v>0.24644675925810589</v>
      </c>
      <c r="E106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1" s="26" t="s">
        <v>16</v>
      </c>
      <c r="G1061" s="27">
        <v>159548638</v>
      </c>
      <c r="H1061" s="26" t="s">
        <v>276</v>
      </c>
      <c r="I1061" s="28" t="s">
        <v>67</v>
      </c>
    </row>
    <row r="1062" spans="1:9" x14ac:dyDescent="0.2">
      <c r="A1062" s="23">
        <v>1156</v>
      </c>
      <c r="B1062" s="35">
        <v>44022.492430555554</v>
      </c>
      <c r="C1062" s="35">
        <v>44023.08871527778</v>
      </c>
      <c r="D1062" s="24">
        <f>IF(AND(Chamados[[#This Row],[Abertura]]&gt;0, Chamados[[#This Row],[Fechamento]]&gt;0, Chamados[[#This Row],[Fechamento]]&gt;Chamados[[#This Row],[Abertura]]), Chamados[[#This Row],[Fechamento]]-Chamados[[#This Row],[Abertura]], "")</f>
        <v>0.59628472222539131</v>
      </c>
      <c r="E106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2" s="26" t="s">
        <v>18</v>
      </c>
      <c r="G1062" s="27">
        <v>279179504</v>
      </c>
      <c r="H1062" s="26" t="s">
        <v>270</v>
      </c>
      <c r="I1062" s="28" t="s">
        <v>202</v>
      </c>
    </row>
    <row r="1063" spans="1:9" x14ac:dyDescent="0.2">
      <c r="A1063" s="23">
        <v>1157</v>
      </c>
      <c r="B1063" s="35">
        <v>44024.154791666668</v>
      </c>
      <c r="C1063" s="35">
        <v>44025.837453703702</v>
      </c>
      <c r="D1063" s="24">
        <f>IF(AND(Chamados[[#This Row],[Abertura]]&gt;0, Chamados[[#This Row],[Fechamento]]&gt;0, Chamados[[#This Row],[Fechamento]]&gt;Chamados[[#This Row],[Abertura]]), Chamados[[#This Row],[Fechamento]]-Chamados[[#This Row],[Abertura]], "")</f>
        <v>1.6826620370338787</v>
      </c>
      <c r="E106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63" s="26" t="s">
        <v>13</v>
      </c>
      <c r="G1063" s="27">
        <v>530589489</v>
      </c>
      <c r="H1063" s="26" t="s">
        <v>270</v>
      </c>
      <c r="I1063" s="28" t="s">
        <v>234</v>
      </c>
    </row>
    <row r="1064" spans="1:9" x14ac:dyDescent="0.2">
      <c r="A1064" s="23">
        <v>1158</v>
      </c>
      <c r="B1064" s="35">
        <v>44026.556944444441</v>
      </c>
      <c r="C1064" s="35">
        <v>44026.685879629629</v>
      </c>
      <c r="D1064" s="24">
        <f>IF(AND(Chamados[[#This Row],[Abertura]]&gt;0, Chamados[[#This Row],[Fechamento]]&gt;0, Chamados[[#This Row],[Fechamento]]&gt;Chamados[[#This Row],[Abertura]]), Chamados[[#This Row],[Fechamento]]-Chamados[[#This Row],[Abertura]], "")</f>
        <v>0.12893518518831115</v>
      </c>
      <c r="E106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4" s="26" t="s">
        <v>16</v>
      </c>
      <c r="G1064" s="27">
        <v>446856126</v>
      </c>
      <c r="H1064" s="26" t="s">
        <v>276</v>
      </c>
      <c r="I1064" s="28" t="s">
        <v>200</v>
      </c>
    </row>
    <row r="1065" spans="1:9" x14ac:dyDescent="0.2">
      <c r="A1065" s="23">
        <v>1159</v>
      </c>
      <c r="B1065" s="35">
        <v>44026.814918981479</v>
      </c>
      <c r="C1065" s="35">
        <v>44027.508460648147</v>
      </c>
      <c r="D1065" s="24">
        <f>IF(AND(Chamados[[#This Row],[Abertura]]&gt;0, Chamados[[#This Row],[Fechamento]]&gt;0, Chamados[[#This Row],[Fechamento]]&gt;Chamados[[#This Row],[Abertura]]), Chamados[[#This Row],[Fechamento]]-Chamados[[#This Row],[Abertura]], "")</f>
        <v>0.69354166666744277</v>
      </c>
      <c r="E106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5" s="26" t="s">
        <v>269</v>
      </c>
      <c r="G1065" s="27">
        <v>582650515</v>
      </c>
      <c r="H1065" s="26" t="s">
        <v>270</v>
      </c>
      <c r="I1065" s="28" t="s">
        <v>189</v>
      </c>
    </row>
    <row r="1066" spans="1:9" x14ac:dyDescent="0.2">
      <c r="A1066" s="23">
        <v>1160</v>
      </c>
      <c r="B1066" s="35">
        <v>44026.868275462963</v>
      </c>
      <c r="C1066" s="35">
        <v>44027.232175925928</v>
      </c>
      <c r="D1066" s="24">
        <f>IF(AND(Chamados[[#This Row],[Abertura]]&gt;0, Chamados[[#This Row],[Fechamento]]&gt;0, Chamados[[#This Row],[Fechamento]]&gt;Chamados[[#This Row],[Abertura]]), Chamados[[#This Row],[Fechamento]]-Chamados[[#This Row],[Abertura]], "")</f>
        <v>0.36390046296583023</v>
      </c>
      <c r="E106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6" s="26" t="s">
        <v>13</v>
      </c>
      <c r="G1066" s="27">
        <v>989209572</v>
      </c>
      <c r="H1066" s="26" t="s">
        <v>276</v>
      </c>
      <c r="I1066" s="28" t="s">
        <v>159</v>
      </c>
    </row>
    <row r="1067" spans="1:9" x14ac:dyDescent="0.2">
      <c r="A1067" s="23">
        <v>1161</v>
      </c>
      <c r="B1067" s="35">
        <v>44027.159780092596</v>
      </c>
      <c r="C1067" s="35">
        <v>44028.42291666667</v>
      </c>
      <c r="D1067" s="24">
        <f>IF(AND(Chamados[[#This Row],[Abertura]]&gt;0, Chamados[[#This Row],[Fechamento]]&gt;0, Chamados[[#This Row],[Fechamento]]&gt;Chamados[[#This Row],[Abertura]]), Chamados[[#This Row],[Fechamento]]-Chamados[[#This Row],[Abertura]], "")</f>
        <v>1.2631365740744513</v>
      </c>
      <c r="E106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67" s="26" t="s">
        <v>269</v>
      </c>
      <c r="G1067" s="27">
        <v>495080175</v>
      </c>
      <c r="H1067" s="26" t="s">
        <v>277</v>
      </c>
      <c r="I1067" s="28" t="s">
        <v>126</v>
      </c>
    </row>
    <row r="1068" spans="1:9" x14ac:dyDescent="0.2">
      <c r="A1068" s="23">
        <v>1162</v>
      </c>
      <c r="B1068" s="35">
        <v>44027.387962962966</v>
      </c>
      <c r="C1068" s="35">
        <v>44027.718287037038</v>
      </c>
      <c r="D1068" s="24">
        <f>IF(AND(Chamados[[#This Row],[Abertura]]&gt;0, Chamados[[#This Row],[Fechamento]]&gt;0, Chamados[[#This Row],[Fechamento]]&gt;Chamados[[#This Row],[Abertura]]), Chamados[[#This Row],[Fechamento]]-Chamados[[#This Row],[Abertura]], "")</f>
        <v>0.33032407407154096</v>
      </c>
      <c r="E106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8" s="26" t="s">
        <v>8</v>
      </c>
      <c r="G1068" s="27">
        <v>301431106</v>
      </c>
      <c r="H1068" s="26" t="s">
        <v>277</v>
      </c>
      <c r="I1068" s="28" t="s">
        <v>69</v>
      </c>
    </row>
    <row r="1069" spans="1:9" x14ac:dyDescent="0.2">
      <c r="A1069" s="23">
        <v>1163</v>
      </c>
      <c r="B1069" s="35">
        <v>44028.806250000001</v>
      </c>
      <c r="C1069" s="35">
        <v>44029.228958333333</v>
      </c>
      <c r="D1069" s="24">
        <f>IF(AND(Chamados[[#This Row],[Abertura]]&gt;0, Chamados[[#This Row],[Fechamento]]&gt;0, Chamados[[#This Row],[Fechamento]]&gt;Chamados[[#This Row],[Abertura]]), Chamados[[#This Row],[Fechamento]]-Chamados[[#This Row],[Abertura]], "")</f>
        <v>0.42270833333168412</v>
      </c>
      <c r="E106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69" s="26" t="s">
        <v>12</v>
      </c>
      <c r="G1069" s="27">
        <v>767793424</v>
      </c>
      <c r="H1069" s="26" t="s">
        <v>276</v>
      </c>
      <c r="I1069" s="28" t="s">
        <v>30</v>
      </c>
    </row>
    <row r="1070" spans="1:9" x14ac:dyDescent="0.2">
      <c r="A1070" s="23">
        <v>1164</v>
      </c>
      <c r="B1070" s="35">
        <v>44030.281712962962</v>
      </c>
      <c r="C1070" s="35">
        <v>44030.727731481478</v>
      </c>
      <c r="D1070" s="24">
        <f>IF(AND(Chamados[[#This Row],[Abertura]]&gt;0, Chamados[[#This Row],[Fechamento]]&gt;0, Chamados[[#This Row],[Fechamento]]&gt;Chamados[[#This Row],[Abertura]]), Chamados[[#This Row],[Fechamento]]-Chamados[[#This Row],[Abertura]], "")</f>
        <v>0.44601851851621177</v>
      </c>
      <c r="E107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0" s="26" t="s">
        <v>13</v>
      </c>
      <c r="G1070" s="27">
        <v>948131971</v>
      </c>
      <c r="H1070" s="26" t="s">
        <v>277</v>
      </c>
      <c r="I1070" s="28" t="s">
        <v>214</v>
      </c>
    </row>
    <row r="1071" spans="1:9" x14ac:dyDescent="0.2">
      <c r="A1071" s="23">
        <v>1165</v>
      </c>
      <c r="B1071" s="35">
        <v>44030.678912037038</v>
      </c>
      <c r="C1071" s="35">
        <v>44032.40730324074</v>
      </c>
      <c r="D1071" s="24">
        <f>IF(AND(Chamados[[#This Row],[Abertura]]&gt;0, Chamados[[#This Row],[Fechamento]]&gt;0, Chamados[[#This Row],[Fechamento]]&gt;Chamados[[#This Row],[Abertura]]), Chamados[[#This Row],[Fechamento]]-Chamados[[#This Row],[Abertura]], "")</f>
        <v>1.7283912037019036</v>
      </c>
      <c r="E107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71" s="26" t="s">
        <v>12</v>
      </c>
      <c r="G1071" s="27">
        <v>987255180</v>
      </c>
      <c r="H1071" s="26" t="s">
        <v>270</v>
      </c>
      <c r="I1071" s="28" t="s">
        <v>118</v>
      </c>
    </row>
    <row r="1072" spans="1:9" x14ac:dyDescent="0.2">
      <c r="A1072" s="23">
        <v>1166</v>
      </c>
      <c r="B1072" s="35">
        <v>44031.170173611114</v>
      </c>
      <c r="C1072" s="35">
        <v>44031.466134259259</v>
      </c>
      <c r="D1072" s="24">
        <f>IF(AND(Chamados[[#This Row],[Abertura]]&gt;0, Chamados[[#This Row],[Fechamento]]&gt;0, Chamados[[#This Row],[Fechamento]]&gt;Chamados[[#This Row],[Abertura]]), Chamados[[#This Row],[Fechamento]]-Chamados[[#This Row],[Abertura]], "")</f>
        <v>0.29596064814541023</v>
      </c>
      <c r="E107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2" s="26" t="s">
        <v>17</v>
      </c>
      <c r="G1072" s="27">
        <v>574844498</v>
      </c>
      <c r="H1072" s="26" t="s">
        <v>270</v>
      </c>
      <c r="I1072" s="28" t="s">
        <v>84</v>
      </c>
    </row>
    <row r="1073" spans="1:9" x14ac:dyDescent="0.2">
      <c r="A1073" s="23">
        <v>1167</v>
      </c>
      <c r="B1073" s="35">
        <v>44031.59747685185</v>
      </c>
      <c r="C1073" s="35">
        <v>44032.557986111111</v>
      </c>
      <c r="D1073" s="24">
        <f>IF(AND(Chamados[[#This Row],[Abertura]]&gt;0, Chamados[[#This Row],[Fechamento]]&gt;0, Chamados[[#This Row],[Fechamento]]&gt;Chamados[[#This Row],[Abertura]]), Chamados[[#This Row],[Fechamento]]-Chamados[[#This Row],[Abertura]], "")</f>
        <v>0.96050925926101627</v>
      </c>
      <c r="E107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3" s="26" t="s">
        <v>18</v>
      </c>
      <c r="G1073" s="27">
        <v>594767498</v>
      </c>
      <c r="H1073" s="26" t="s">
        <v>270</v>
      </c>
      <c r="I1073" s="28" t="s">
        <v>104</v>
      </c>
    </row>
    <row r="1074" spans="1:9" x14ac:dyDescent="0.2">
      <c r="A1074" s="23">
        <v>1168</v>
      </c>
      <c r="B1074" s="35">
        <v>44032.176018518519</v>
      </c>
      <c r="C1074" s="35">
        <v>44032.758483796293</v>
      </c>
      <c r="D1074" s="24">
        <f>IF(AND(Chamados[[#This Row],[Abertura]]&gt;0, Chamados[[#This Row],[Fechamento]]&gt;0, Chamados[[#This Row],[Fechamento]]&gt;Chamados[[#This Row],[Abertura]]), Chamados[[#This Row],[Fechamento]]-Chamados[[#This Row],[Abertura]], "")</f>
        <v>0.58246527777373558</v>
      </c>
      <c r="E107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4" s="26" t="s">
        <v>285</v>
      </c>
      <c r="G1074" s="27">
        <v>588780826</v>
      </c>
      <c r="H1074" s="26" t="s">
        <v>277</v>
      </c>
      <c r="I1074" s="28" t="s">
        <v>104</v>
      </c>
    </row>
    <row r="1075" spans="1:9" x14ac:dyDescent="0.2">
      <c r="A1075" s="23">
        <v>1169</v>
      </c>
      <c r="B1075" s="35">
        <v>44032.688206018516</v>
      </c>
      <c r="C1075" s="35">
        <v>44033.286435185182</v>
      </c>
      <c r="D1075" s="24">
        <f>IF(AND(Chamados[[#This Row],[Abertura]]&gt;0, Chamados[[#This Row],[Fechamento]]&gt;0, Chamados[[#This Row],[Fechamento]]&gt;Chamados[[#This Row],[Abertura]]), Chamados[[#This Row],[Fechamento]]-Chamados[[#This Row],[Abertura]], "")</f>
        <v>0.59822916666598758</v>
      </c>
      <c r="E107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5" s="26" t="s">
        <v>15</v>
      </c>
      <c r="G1075" s="27">
        <v>974144857</v>
      </c>
      <c r="H1075" s="26" t="s">
        <v>276</v>
      </c>
      <c r="I1075" s="28" t="s">
        <v>165</v>
      </c>
    </row>
    <row r="1076" spans="1:9" x14ac:dyDescent="0.2">
      <c r="A1076" s="23">
        <v>1170</v>
      </c>
      <c r="B1076" s="35">
        <v>44032.790671296294</v>
      </c>
      <c r="C1076" s="35">
        <v>44032.75</v>
      </c>
      <c r="D1076" s="2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07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076" s="26" t="s">
        <v>18</v>
      </c>
      <c r="G1076" s="27">
        <v>899870096</v>
      </c>
      <c r="H1076" s="26" t="s">
        <v>270</v>
      </c>
      <c r="I1076" s="28" t="s">
        <v>137</v>
      </c>
    </row>
    <row r="1077" spans="1:9" x14ac:dyDescent="0.2">
      <c r="A1077" s="23">
        <v>1171</v>
      </c>
      <c r="B1077" s="35">
        <v>44033.611967592595</v>
      </c>
      <c r="C1077" s="35">
        <v>44033.902569444443</v>
      </c>
      <c r="D1077" s="24">
        <f>IF(AND(Chamados[[#This Row],[Abertura]]&gt;0, Chamados[[#This Row],[Fechamento]]&gt;0, Chamados[[#This Row],[Fechamento]]&gt;Chamados[[#This Row],[Abertura]]), Chamados[[#This Row],[Fechamento]]-Chamados[[#This Row],[Abertura]], "")</f>
        <v>0.29060185184789589</v>
      </c>
      <c r="E107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7" s="26" t="s">
        <v>8</v>
      </c>
      <c r="G1077" s="27">
        <v>327118858</v>
      </c>
      <c r="H1077" s="26" t="s">
        <v>276</v>
      </c>
      <c r="I1077" s="28" t="s">
        <v>66</v>
      </c>
    </row>
    <row r="1078" spans="1:9" x14ac:dyDescent="0.2">
      <c r="A1078" s="23">
        <v>1172</v>
      </c>
      <c r="B1078" s="35">
        <v>44037.23196759259</v>
      </c>
      <c r="C1078" s="35">
        <v>44038.106886574074</v>
      </c>
      <c r="D1078" s="24">
        <f>IF(AND(Chamados[[#This Row],[Abertura]]&gt;0, Chamados[[#This Row],[Fechamento]]&gt;0, Chamados[[#This Row],[Fechamento]]&gt;Chamados[[#This Row],[Abertura]]), Chamados[[#This Row],[Fechamento]]-Chamados[[#This Row],[Abertura]], "")</f>
        <v>0.87491898148437031</v>
      </c>
      <c r="E107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8" s="26" t="s">
        <v>15</v>
      </c>
      <c r="G1078" s="27">
        <v>676555448</v>
      </c>
      <c r="H1078" s="26" t="s">
        <v>270</v>
      </c>
      <c r="I1078" s="28" t="s">
        <v>89</v>
      </c>
    </row>
    <row r="1079" spans="1:9" x14ac:dyDescent="0.2">
      <c r="A1079" s="23">
        <v>1173</v>
      </c>
      <c r="B1079" s="35">
        <v>44037.519317129627</v>
      </c>
      <c r="C1079" s="35">
        <v>44037.586562500001</v>
      </c>
      <c r="D1079" s="24">
        <f>IF(AND(Chamados[[#This Row],[Abertura]]&gt;0, Chamados[[#This Row],[Fechamento]]&gt;0, Chamados[[#This Row],[Fechamento]]&gt;Chamados[[#This Row],[Abertura]]), Chamados[[#This Row],[Fechamento]]-Chamados[[#This Row],[Abertura]], "")</f>
        <v>6.7245370373711921E-2</v>
      </c>
      <c r="E107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79" s="26" t="s">
        <v>13</v>
      </c>
      <c r="G1079" s="27">
        <v>142166269</v>
      </c>
      <c r="H1079" s="26" t="s">
        <v>276</v>
      </c>
      <c r="I1079" s="28" t="s">
        <v>219</v>
      </c>
    </row>
    <row r="1080" spans="1:9" x14ac:dyDescent="0.2">
      <c r="A1080" s="23">
        <v>1174</v>
      </c>
      <c r="B1080" s="35">
        <v>44037.586527777778</v>
      </c>
      <c r="C1080" s="35">
        <v>44037.907997685186</v>
      </c>
      <c r="D1080" s="24">
        <f>IF(AND(Chamados[[#This Row],[Abertura]]&gt;0, Chamados[[#This Row],[Fechamento]]&gt;0, Chamados[[#This Row],[Fechamento]]&gt;Chamados[[#This Row],[Abertura]]), Chamados[[#This Row],[Fechamento]]-Chamados[[#This Row],[Abertura]], "")</f>
        <v>0.32146990740875481</v>
      </c>
      <c r="E108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0" s="26" t="s">
        <v>21</v>
      </c>
      <c r="G1080" s="27">
        <v>517853553</v>
      </c>
      <c r="H1080" s="26" t="s">
        <v>278</v>
      </c>
      <c r="I1080" s="28" t="s">
        <v>170</v>
      </c>
    </row>
    <row r="1081" spans="1:9" x14ac:dyDescent="0.2">
      <c r="A1081" s="23">
        <v>1175</v>
      </c>
      <c r="B1081" s="35">
        <v>44037.634699074071</v>
      </c>
      <c r="C1081" s="35">
        <v>44038.513055555559</v>
      </c>
      <c r="D1081" s="24">
        <f>IF(AND(Chamados[[#This Row],[Abertura]]&gt;0, Chamados[[#This Row],[Fechamento]]&gt;0, Chamados[[#This Row],[Fechamento]]&gt;Chamados[[#This Row],[Abertura]]), Chamados[[#This Row],[Fechamento]]-Chamados[[#This Row],[Abertura]], "")</f>
        <v>0.87835648148757173</v>
      </c>
      <c r="E108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1" s="26" t="s">
        <v>12</v>
      </c>
      <c r="G1081" s="27">
        <v>962969762</v>
      </c>
      <c r="H1081" s="26" t="s">
        <v>278</v>
      </c>
      <c r="I1081" s="28" t="s">
        <v>23</v>
      </c>
    </row>
    <row r="1082" spans="1:9" x14ac:dyDescent="0.2">
      <c r="A1082" s="23">
        <v>1176</v>
      </c>
      <c r="B1082" s="35">
        <v>44038.04105324074</v>
      </c>
      <c r="C1082" s="35">
        <v>44038.239560185182</v>
      </c>
      <c r="D1082" s="24">
        <f>IF(AND(Chamados[[#This Row],[Abertura]]&gt;0, Chamados[[#This Row],[Fechamento]]&gt;0, Chamados[[#This Row],[Fechamento]]&gt;Chamados[[#This Row],[Abertura]]), Chamados[[#This Row],[Fechamento]]-Chamados[[#This Row],[Abertura]], "")</f>
        <v>0.19850694444176042</v>
      </c>
      <c r="E108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2" s="26" t="s">
        <v>11</v>
      </c>
      <c r="G1082" s="27">
        <v>247140384</v>
      </c>
      <c r="H1082" s="26" t="s">
        <v>270</v>
      </c>
      <c r="I1082" s="28" t="s">
        <v>99</v>
      </c>
    </row>
    <row r="1083" spans="1:9" x14ac:dyDescent="0.2">
      <c r="A1083" s="23">
        <v>1177</v>
      </c>
      <c r="B1083" s="35">
        <v>44039.131273148145</v>
      </c>
      <c r="C1083" s="35">
        <v>44039.738564814812</v>
      </c>
      <c r="D1083" s="24">
        <f>IF(AND(Chamados[[#This Row],[Abertura]]&gt;0, Chamados[[#This Row],[Fechamento]]&gt;0, Chamados[[#This Row],[Fechamento]]&gt;Chamados[[#This Row],[Abertura]]), Chamados[[#This Row],[Fechamento]]-Chamados[[#This Row],[Abertura]], "")</f>
        <v>0.60729166666715173</v>
      </c>
      <c r="E108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3" s="26" t="s">
        <v>9</v>
      </c>
      <c r="G1083" s="27">
        <v>797165573</v>
      </c>
      <c r="H1083" s="26" t="s">
        <v>270</v>
      </c>
      <c r="I1083" s="28" t="s">
        <v>166</v>
      </c>
    </row>
    <row r="1084" spans="1:9" x14ac:dyDescent="0.2">
      <c r="A1084" s="23">
        <v>1178</v>
      </c>
      <c r="B1084" s="35">
        <v>44039.967824074076</v>
      </c>
      <c r="C1084" s="35">
        <v>44041.015752314815</v>
      </c>
      <c r="D1084" s="24">
        <f>IF(AND(Chamados[[#This Row],[Abertura]]&gt;0, Chamados[[#This Row],[Fechamento]]&gt;0, Chamados[[#This Row],[Fechamento]]&gt;Chamados[[#This Row],[Abertura]]), Chamados[[#This Row],[Fechamento]]-Chamados[[#This Row],[Abertura]], "")</f>
        <v>1.0479282407395658</v>
      </c>
      <c r="E108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84" s="26" t="s">
        <v>20</v>
      </c>
      <c r="G1084" s="27">
        <v>466478567</v>
      </c>
      <c r="H1084" s="26" t="s">
        <v>270</v>
      </c>
      <c r="I1084" s="28" t="s">
        <v>174</v>
      </c>
    </row>
    <row r="1085" spans="1:9" x14ac:dyDescent="0.2">
      <c r="A1085" s="23">
        <v>1179</v>
      </c>
      <c r="B1085" s="35">
        <v>44041.023472222223</v>
      </c>
      <c r="C1085" s="35">
        <v>44041.975995370369</v>
      </c>
      <c r="D1085" s="24">
        <f>IF(AND(Chamados[[#This Row],[Abertura]]&gt;0, Chamados[[#This Row],[Fechamento]]&gt;0, Chamados[[#This Row],[Fechamento]]&gt;Chamados[[#This Row],[Abertura]]), Chamados[[#This Row],[Fechamento]]-Chamados[[#This Row],[Abertura]], "")</f>
        <v>0.95252314814570127</v>
      </c>
      <c r="E108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5" s="26" t="s">
        <v>8</v>
      </c>
      <c r="G1085" s="27">
        <v>193810816</v>
      </c>
      <c r="H1085" s="26" t="s">
        <v>276</v>
      </c>
      <c r="I1085" s="28" t="s">
        <v>210</v>
      </c>
    </row>
    <row r="1086" spans="1:9" x14ac:dyDescent="0.2">
      <c r="A1086" s="23">
        <v>1180</v>
      </c>
      <c r="B1086" s="35">
        <v>44041.121770833335</v>
      </c>
      <c r="C1086" s="35">
        <v>44041.806550925925</v>
      </c>
      <c r="D1086" s="24">
        <f>IF(AND(Chamados[[#This Row],[Abertura]]&gt;0, Chamados[[#This Row],[Fechamento]]&gt;0, Chamados[[#This Row],[Fechamento]]&gt;Chamados[[#This Row],[Abertura]]), Chamados[[#This Row],[Fechamento]]-Chamados[[#This Row],[Abertura]], "")</f>
        <v>0.68478009258979</v>
      </c>
      <c r="E108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6" s="26" t="s">
        <v>285</v>
      </c>
      <c r="G1086" s="27">
        <v>545554794</v>
      </c>
      <c r="H1086" s="26" t="s">
        <v>276</v>
      </c>
      <c r="I1086" s="28" t="s">
        <v>82</v>
      </c>
    </row>
    <row r="1087" spans="1:9" x14ac:dyDescent="0.2">
      <c r="A1087" s="23">
        <v>1181</v>
      </c>
      <c r="B1087" s="35">
        <v>44041.724236111113</v>
      </c>
      <c r="C1087" s="35">
        <v>44042.713923611111</v>
      </c>
      <c r="D1087" s="24">
        <f>IF(AND(Chamados[[#This Row],[Abertura]]&gt;0, Chamados[[#This Row],[Fechamento]]&gt;0, Chamados[[#This Row],[Fechamento]]&gt;Chamados[[#This Row],[Abertura]]), Chamados[[#This Row],[Fechamento]]-Chamados[[#This Row],[Abertura]], "")</f>
        <v>0.98968749999767169</v>
      </c>
      <c r="E108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87" s="26" t="s">
        <v>285</v>
      </c>
      <c r="G1087" s="27">
        <v>694776373</v>
      </c>
      <c r="H1087" s="26" t="s">
        <v>276</v>
      </c>
      <c r="I1087" s="28" t="s">
        <v>240</v>
      </c>
    </row>
    <row r="1088" spans="1:9" x14ac:dyDescent="0.2">
      <c r="A1088" s="23">
        <v>1182</v>
      </c>
      <c r="B1088" s="35">
        <v>44042.794756944444</v>
      </c>
      <c r="C1088" s="35">
        <v>44044.004351851851</v>
      </c>
      <c r="D1088" s="24">
        <f>IF(AND(Chamados[[#This Row],[Abertura]]&gt;0, Chamados[[#This Row],[Fechamento]]&gt;0, Chamados[[#This Row],[Fechamento]]&gt;Chamados[[#This Row],[Abertura]]), Chamados[[#This Row],[Fechamento]]-Chamados[[#This Row],[Abertura]], "")</f>
        <v>1.2095949074064265</v>
      </c>
      <c r="E108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88" s="26" t="s">
        <v>13</v>
      </c>
      <c r="G1088" s="27">
        <v>140518474</v>
      </c>
      <c r="H1088" s="26" t="s">
        <v>277</v>
      </c>
      <c r="I1088" s="28" t="s">
        <v>232</v>
      </c>
    </row>
    <row r="1089" spans="1:9" x14ac:dyDescent="0.2">
      <c r="A1089" s="23">
        <v>1183</v>
      </c>
      <c r="B1089" s="35">
        <v>44042.817731481482</v>
      </c>
      <c r="C1089" s="35">
        <v>44043.85732638889</v>
      </c>
      <c r="D1089" s="24">
        <f>IF(AND(Chamados[[#This Row],[Abertura]]&gt;0, Chamados[[#This Row],[Fechamento]]&gt;0, Chamados[[#This Row],[Fechamento]]&gt;Chamados[[#This Row],[Abertura]]), Chamados[[#This Row],[Fechamento]]-Chamados[[#This Row],[Abertura]], "")</f>
        <v>1.0395949074081727</v>
      </c>
      <c r="E108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89" s="26" t="s">
        <v>14</v>
      </c>
      <c r="G1089" s="27">
        <v>768641135</v>
      </c>
      <c r="H1089" s="26" t="s">
        <v>270</v>
      </c>
      <c r="I1089" s="28" t="s">
        <v>67</v>
      </c>
    </row>
    <row r="1090" spans="1:9" x14ac:dyDescent="0.2">
      <c r="A1090" s="23">
        <v>1184</v>
      </c>
      <c r="B1090" s="35">
        <v>44042.861319444448</v>
      </c>
      <c r="C1090" s="35">
        <v>44044.012858796297</v>
      </c>
      <c r="D1090" s="24">
        <f>IF(AND(Chamados[[#This Row],[Abertura]]&gt;0, Chamados[[#This Row],[Fechamento]]&gt;0, Chamados[[#This Row],[Fechamento]]&gt;Chamados[[#This Row],[Abertura]]), Chamados[[#This Row],[Fechamento]]-Chamados[[#This Row],[Abertura]], "")</f>
        <v>1.1515393518493511</v>
      </c>
      <c r="E109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090" s="26" t="s">
        <v>14</v>
      </c>
      <c r="G1090" s="27">
        <v>44757695</v>
      </c>
      <c r="H1090" s="26" t="s">
        <v>277</v>
      </c>
      <c r="I1090" s="28" t="s">
        <v>218</v>
      </c>
    </row>
    <row r="1091" spans="1:9" x14ac:dyDescent="0.2">
      <c r="A1091" s="23">
        <v>1185</v>
      </c>
      <c r="B1091" s="35">
        <v>44043.576979166668</v>
      </c>
      <c r="C1091" s="35">
        <v>44044.26048611111</v>
      </c>
      <c r="D1091" s="24">
        <f>IF(AND(Chamados[[#This Row],[Abertura]]&gt;0, Chamados[[#This Row],[Fechamento]]&gt;0, Chamados[[#This Row],[Fechamento]]&gt;Chamados[[#This Row],[Abertura]]), Chamados[[#This Row],[Fechamento]]-Chamados[[#This Row],[Abertura]], "")</f>
        <v>0.6835069444423425</v>
      </c>
      <c r="E109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1" s="26" t="s">
        <v>15</v>
      </c>
      <c r="G1091" s="27">
        <v>470995345</v>
      </c>
      <c r="H1091" s="26" t="s">
        <v>276</v>
      </c>
      <c r="I1091" s="28" t="s">
        <v>44</v>
      </c>
    </row>
    <row r="1092" spans="1:9" x14ac:dyDescent="0.2">
      <c r="A1092" s="23">
        <v>1186</v>
      </c>
      <c r="B1092" s="35">
        <v>44043.62358796296</v>
      </c>
      <c r="C1092" s="35">
        <v>44044.37703703704</v>
      </c>
      <c r="D1092" s="24">
        <f>IF(AND(Chamados[[#This Row],[Abertura]]&gt;0, Chamados[[#This Row],[Fechamento]]&gt;0, Chamados[[#This Row],[Fechamento]]&gt;Chamados[[#This Row],[Abertura]]), Chamados[[#This Row],[Fechamento]]-Chamados[[#This Row],[Abertura]], "")</f>
        <v>0.75344907407998107</v>
      </c>
      <c r="E109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2" s="26" t="s">
        <v>284</v>
      </c>
      <c r="G1092" s="27">
        <v>693809488</v>
      </c>
      <c r="H1092" s="26" t="s">
        <v>276</v>
      </c>
      <c r="I1092" s="28" t="s">
        <v>260</v>
      </c>
    </row>
    <row r="1093" spans="1:9" x14ac:dyDescent="0.2">
      <c r="A1093" s="23">
        <v>1187</v>
      </c>
      <c r="B1093" s="35">
        <v>44044.027442129627</v>
      </c>
      <c r="C1093" s="35">
        <v>44044.632789351854</v>
      </c>
      <c r="D1093" s="24">
        <f>IF(AND(Chamados[[#This Row],[Abertura]]&gt;0, Chamados[[#This Row],[Fechamento]]&gt;0, Chamados[[#This Row],[Fechamento]]&gt;Chamados[[#This Row],[Abertura]]), Chamados[[#This Row],[Fechamento]]-Chamados[[#This Row],[Abertura]], "")</f>
        <v>0.60534722222655546</v>
      </c>
      <c r="E109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3" s="26" t="s">
        <v>284</v>
      </c>
      <c r="G1093" s="27">
        <v>22394800</v>
      </c>
      <c r="H1093" s="26" t="s">
        <v>276</v>
      </c>
      <c r="I1093" s="28" t="s">
        <v>81</v>
      </c>
    </row>
    <row r="1094" spans="1:9" x14ac:dyDescent="0.2">
      <c r="A1094" s="23">
        <v>1188</v>
      </c>
      <c r="B1094" s="35">
        <v>44047.529675925929</v>
      </c>
      <c r="C1094" s="35">
        <v>44047.879502314812</v>
      </c>
      <c r="D1094" s="24">
        <f>IF(AND(Chamados[[#This Row],[Abertura]]&gt;0, Chamados[[#This Row],[Fechamento]]&gt;0, Chamados[[#This Row],[Fechamento]]&gt;Chamados[[#This Row],[Abertura]]), Chamados[[#This Row],[Fechamento]]-Chamados[[#This Row],[Abertura]], "")</f>
        <v>0.34982638888322981</v>
      </c>
      <c r="E109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4" s="26" t="s">
        <v>285</v>
      </c>
      <c r="G1094" s="27">
        <v>855533225</v>
      </c>
      <c r="H1094" s="26" t="s">
        <v>270</v>
      </c>
      <c r="I1094" s="28" t="s">
        <v>199</v>
      </c>
    </row>
    <row r="1095" spans="1:9" x14ac:dyDescent="0.2">
      <c r="A1095" s="23">
        <v>1189</v>
      </c>
      <c r="B1095" s="35">
        <v>44047.831469907411</v>
      </c>
      <c r="C1095" s="35">
        <v>44048.066354166665</v>
      </c>
      <c r="D1095" s="24">
        <f>IF(AND(Chamados[[#This Row],[Abertura]]&gt;0, Chamados[[#This Row],[Fechamento]]&gt;0, Chamados[[#This Row],[Fechamento]]&gt;Chamados[[#This Row],[Abertura]]), Chamados[[#This Row],[Fechamento]]-Chamados[[#This Row],[Abertura]], "")</f>
        <v>0.23488425925461343</v>
      </c>
      <c r="E109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5" s="26" t="s">
        <v>8</v>
      </c>
      <c r="G1095" s="27">
        <v>966045521</v>
      </c>
      <c r="H1095" s="26" t="s">
        <v>277</v>
      </c>
      <c r="I1095" s="28" t="s">
        <v>94</v>
      </c>
    </row>
    <row r="1096" spans="1:9" x14ac:dyDescent="0.2">
      <c r="A1096" s="23">
        <v>1190</v>
      </c>
      <c r="B1096" s="35">
        <v>44048.114351851851</v>
      </c>
      <c r="C1096" s="35">
        <v>44048.583738425928</v>
      </c>
      <c r="D1096" s="24">
        <f>IF(AND(Chamados[[#This Row],[Abertura]]&gt;0, Chamados[[#This Row],[Fechamento]]&gt;0, Chamados[[#This Row],[Fechamento]]&gt;Chamados[[#This Row],[Abertura]]), Chamados[[#This Row],[Fechamento]]-Chamados[[#This Row],[Abertura]], "")</f>
        <v>0.46938657407736173</v>
      </c>
      <c r="E109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6" s="26" t="s">
        <v>269</v>
      </c>
      <c r="G1096" s="27">
        <v>97902923</v>
      </c>
      <c r="H1096" s="26" t="s">
        <v>276</v>
      </c>
      <c r="I1096" s="28" t="s">
        <v>259</v>
      </c>
    </row>
    <row r="1097" spans="1:9" x14ac:dyDescent="0.2">
      <c r="A1097" s="23">
        <v>1192</v>
      </c>
      <c r="B1097" s="35">
        <v>44050.926724537036</v>
      </c>
      <c r="C1097" s="35">
        <v>44051.411805555559</v>
      </c>
      <c r="D1097" s="24">
        <f>IF(AND(Chamados[[#This Row],[Abertura]]&gt;0, Chamados[[#This Row],[Fechamento]]&gt;0, Chamados[[#This Row],[Fechamento]]&gt;Chamados[[#This Row],[Abertura]]), Chamados[[#This Row],[Fechamento]]-Chamados[[#This Row],[Abertura]], "")</f>
        <v>0.48508101852348773</v>
      </c>
      <c r="E109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7" s="26" t="s">
        <v>269</v>
      </c>
      <c r="G1097" s="27">
        <v>766078660</v>
      </c>
      <c r="H1097" s="26" t="s">
        <v>278</v>
      </c>
      <c r="I1097" s="28" t="s">
        <v>32</v>
      </c>
    </row>
    <row r="1098" spans="1:9" x14ac:dyDescent="0.2">
      <c r="A1098" s="23">
        <v>1193</v>
      </c>
      <c r="B1098" s="35">
        <v>44051.264421296299</v>
      </c>
      <c r="C1098" s="35">
        <v>44051.489907407406</v>
      </c>
      <c r="D1098" s="24">
        <f>IF(AND(Chamados[[#This Row],[Abertura]]&gt;0, Chamados[[#This Row],[Fechamento]]&gt;0, Chamados[[#This Row],[Fechamento]]&gt;Chamados[[#This Row],[Abertura]]), Chamados[[#This Row],[Fechamento]]-Chamados[[#This Row],[Abertura]], "")</f>
        <v>0.22548611110687489</v>
      </c>
      <c r="E109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8" s="26" t="s">
        <v>10</v>
      </c>
      <c r="G1098" s="27">
        <v>239447772</v>
      </c>
      <c r="H1098" s="26" t="s">
        <v>276</v>
      </c>
      <c r="I1098" s="28" t="s">
        <v>125</v>
      </c>
    </row>
    <row r="1099" spans="1:9" x14ac:dyDescent="0.2">
      <c r="A1099" s="23">
        <v>1194</v>
      </c>
      <c r="B1099" s="35">
        <v>44051.32309027778</v>
      </c>
      <c r="C1099" s="35">
        <v>44051.979502314818</v>
      </c>
      <c r="D1099" s="24">
        <f>IF(AND(Chamados[[#This Row],[Abertura]]&gt;0, Chamados[[#This Row],[Fechamento]]&gt;0, Chamados[[#This Row],[Fechamento]]&gt;Chamados[[#This Row],[Abertura]]), Chamados[[#This Row],[Fechamento]]-Chamados[[#This Row],[Abertura]], "")</f>
        <v>0.65641203703853535</v>
      </c>
      <c r="E1099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099" s="26" t="s">
        <v>18</v>
      </c>
      <c r="G1099" s="27">
        <v>768609773</v>
      </c>
      <c r="H1099" s="26" t="s">
        <v>276</v>
      </c>
      <c r="I1099" s="28" t="s">
        <v>40</v>
      </c>
    </row>
    <row r="1100" spans="1:9" x14ac:dyDescent="0.2">
      <c r="A1100" s="23">
        <v>1195</v>
      </c>
      <c r="B1100" s="35">
        <v>44052.666180555556</v>
      </c>
      <c r="C1100" s="35">
        <v>44052.948981481481</v>
      </c>
      <c r="D1100" s="24">
        <f>IF(AND(Chamados[[#This Row],[Abertura]]&gt;0, Chamados[[#This Row],[Fechamento]]&gt;0, Chamados[[#This Row],[Fechamento]]&gt;Chamados[[#This Row],[Abertura]]), Chamados[[#This Row],[Fechamento]]-Chamados[[#This Row],[Abertura]], "")</f>
        <v>0.28280092592467554</v>
      </c>
      <c r="E1100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0" s="26" t="s">
        <v>16</v>
      </c>
      <c r="G1100" s="27">
        <v>854889300</v>
      </c>
      <c r="H1100" s="26" t="s">
        <v>276</v>
      </c>
      <c r="I1100" s="28" t="s">
        <v>48</v>
      </c>
    </row>
    <row r="1101" spans="1:9" x14ac:dyDescent="0.2">
      <c r="A1101" s="23">
        <v>1196</v>
      </c>
      <c r="B1101" s="35">
        <v>44052.682106481479</v>
      </c>
      <c r="C1101" s="35">
        <v>44053.598402777781</v>
      </c>
      <c r="D1101" s="24">
        <f>IF(AND(Chamados[[#This Row],[Abertura]]&gt;0, Chamados[[#This Row],[Fechamento]]&gt;0, Chamados[[#This Row],[Fechamento]]&gt;Chamados[[#This Row],[Abertura]]), Chamados[[#This Row],[Fechamento]]-Chamados[[#This Row],[Abertura]], "")</f>
        <v>0.91629629630187992</v>
      </c>
      <c r="E1101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1" s="26" t="s">
        <v>16</v>
      </c>
      <c r="G1101" s="27">
        <v>410010440</v>
      </c>
      <c r="H1101" s="26" t="s">
        <v>276</v>
      </c>
      <c r="I1101" s="28" t="s">
        <v>112</v>
      </c>
    </row>
    <row r="1102" spans="1:9" x14ac:dyDescent="0.2">
      <c r="A1102" s="23">
        <v>1197</v>
      </c>
      <c r="B1102" s="35">
        <v>44054.385937500003</v>
      </c>
      <c r="C1102" s="35">
        <v>44054.751493055555</v>
      </c>
      <c r="D1102" s="24">
        <f>IF(AND(Chamados[[#This Row],[Abertura]]&gt;0, Chamados[[#This Row],[Fechamento]]&gt;0, Chamados[[#This Row],[Fechamento]]&gt;Chamados[[#This Row],[Abertura]]), Chamados[[#This Row],[Fechamento]]-Chamados[[#This Row],[Abertura]], "")</f>
        <v>0.36555555555241881</v>
      </c>
      <c r="E1102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2" s="26" t="s">
        <v>20</v>
      </c>
      <c r="G1102" s="27">
        <v>447524240</v>
      </c>
      <c r="H1102" s="26" t="s">
        <v>276</v>
      </c>
      <c r="I1102" s="28" t="s">
        <v>121</v>
      </c>
    </row>
    <row r="1103" spans="1:9" x14ac:dyDescent="0.2">
      <c r="A1103" s="23">
        <v>1198</v>
      </c>
      <c r="B1103" s="35">
        <v>44055.814282407409</v>
      </c>
      <c r="C1103" s="35">
        <v>44055.946377314816</v>
      </c>
      <c r="D1103" s="24">
        <f>IF(AND(Chamados[[#This Row],[Abertura]]&gt;0, Chamados[[#This Row],[Fechamento]]&gt;0, Chamados[[#This Row],[Fechamento]]&gt;Chamados[[#This Row],[Abertura]]), Chamados[[#This Row],[Fechamento]]-Chamados[[#This Row],[Abertura]], "")</f>
        <v>0.13209490740700858</v>
      </c>
      <c r="E1103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3" s="26" t="s">
        <v>20</v>
      </c>
      <c r="G1103" s="27">
        <v>770928204</v>
      </c>
      <c r="H1103" s="26" t="s">
        <v>276</v>
      </c>
      <c r="I1103" s="28" t="s">
        <v>121</v>
      </c>
    </row>
    <row r="1104" spans="1:9" x14ac:dyDescent="0.2">
      <c r="A1104" s="23">
        <v>1199</v>
      </c>
      <c r="B1104" s="35">
        <v>44057.88177083333</v>
      </c>
      <c r="C1104" s="35">
        <v>44058.584745370368</v>
      </c>
      <c r="D1104" s="24">
        <f>IF(AND(Chamados[[#This Row],[Abertura]]&gt;0, Chamados[[#This Row],[Fechamento]]&gt;0, Chamados[[#This Row],[Fechamento]]&gt;Chamados[[#This Row],[Abertura]]), Chamados[[#This Row],[Fechamento]]-Chamados[[#This Row],[Abertura]], "")</f>
        <v>0.70297453703824431</v>
      </c>
      <c r="E1104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4" s="26" t="s">
        <v>13</v>
      </c>
      <c r="G1104" s="27">
        <v>751878652</v>
      </c>
      <c r="H1104" s="26" t="s">
        <v>270</v>
      </c>
      <c r="I1104" s="28" t="s">
        <v>142</v>
      </c>
    </row>
    <row r="1105" spans="1:9" x14ac:dyDescent="0.2">
      <c r="A1105" s="23">
        <v>1200</v>
      </c>
      <c r="B1105" s="35">
        <v>44058.839016203703</v>
      </c>
      <c r="C1105" s="35">
        <v>44059.793437499997</v>
      </c>
      <c r="D1105" s="24">
        <f>IF(AND(Chamados[[#This Row],[Abertura]]&gt;0, Chamados[[#This Row],[Fechamento]]&gt;0, Chamados[[#This Row],[Fechamento]]&gt;Chamados[[#This Row],[Abertura]]), Chamados[[#This Row],[Fechamento]]-Chamados[[#This Row],[Abertura]], "")</f>
        <v>0.95442129629373085</v>
      </c>
      <c r="E1105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5" s="26" t="s">
        <v>10</v>
      </c>
      <c r="G1105" s="27">
        <v>333250618</v>
      </c>
      <c r="H1105" s="26" t="s">
        <v>277</v>
      </c>
      <c r="I1105" s="28" t="s">
        <v>259</v>
      </c>
    </row>
    <row r="1106" spans="1:9" x14ac:dyDescent="0.2">
      <c r="A1106" s="23">
        <v>1201</v>
      </c>
      <c r="B1106" s="35">
        <v>44060.322384259256</v>
      </c>
      <c r="C1106" s="35">
        <v>44061.226550925923</v>
      </c>
      <c r="D1106" s="24">
        <f>IF(AND(Chamados[[#This Row],[Abertura]]&gt;0, Chamados[[#This Row],[Fechamento]]&gt;0, Chamados[[#This Row],[Fechamento]]&gt;Chamados[[#This Row],[Abertura]]), Chamados[[#This Row],[Fechamento]]-Chamados[[#This Row],[Abertura]], "")</f>
        <v>0.90416666666715173</v>
      </c>
      <c r="E1106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6" s="26" t="s">
        <v>20</v>
      </c>
      <c r="G1106" s="27">
        <v>508875833</v>
      </c>
      <c r="H1106" s="26" t="s">
        <v>276</v>
      </c>
      <c r="I1106" s="28" t="s">
        <v>84</v>
      </c>
    </row>
    <row r="1107" spans="1:9" x14ac:dyDescent="0.2">
      <c r="A1107" s="23">
        <v>1202</v>
      </c>
      <c r="B1107" s="35">
        <v>44060.663391203707</v>
      </c>
      <c r="C1107" s="35">
        <v>44061.349710648145</v>
      </c>
      <c r="D1107" s="24">
        <f>IF(AND(Chamados[[#This Row],[Abertura]]&gt;0, Chamados[[#This Row],[Fechamento]]&gt;0, Chamados[[#This Row],[Fechamento]]&gt;Chamados[[#This Row],[Abertura]]), Chamados[[#This Row],[Fechamento]]-Chamados[[#This Row],[Abertura]], "")</f>
        <v>0.68631944443768589</v>
      </c>
      <c r="E1107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7" s="26" t="s">
        <v>284</v>
      </c>
      <c r="G1107" s="27">
        <v>435660442</v>
      </c>
      <c r="H1107" s="26" t="s">
        <v>270</v>
      </c>
      <c r="I1107" s="28" t="s">
        <v>142</v>
      </c>
    </row>
    <row r="1108" spans="1:9" x14ac:dyDescent="0.2">
      <c r="A1108" s="23">
        <v>1203</v>
      </c>
      <c r="B1108" s="35">
        <v>44061.890162037038</v>
      </c>
      <c r="C1108" s="35">
        <v>44062.209027777775</v>
      </c>
      <c r="D1108" s="24">
        <f>IF(AND(Chamados[[#This Row],[Abertura]]&gt;0, Chamados[[#This Row],[Fechamento]]&gt;0, Chamados[[#This Row],[Fechamento]]&gt;Chamados[[#This Row],[Abertura]]), Chamados[[#This Row],[Fechamento]]-Chamados[[#This Row],[Abertura]], "")</f>
        <v>0.3188657407372375</v>
      </c>
      <c r="E1108" s="2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8" s="26" t="s">
        <v>16</v>
      </c>
      <c r="G1108" s="27">
        <v>590905926</v>
      </c>
      <c r="H1108" s="26" t="s">
        <v>277</v>
      </c>
      <c r="I1108" s="28" t="s">
        <v>130</v>
      </c>
    </row>
    <row r="1109" spans="1:9" x14ac:dyDescent="0.2">
      <c r="A1109" s="13">
        <v>1204</v>
      </c>
      <c r="B1109" s="37">
        <v>44064.596041666664</v>
      </c>
      <c r="C1109" s="37">
        <v>44065.060532407406</v>
      </c>
      <c r="D1109" s="14">
        <f>IF(AND(Chamados[[#This Row],[Abertura]]&gt;0, Chamados[[#This Row],[Fechamento]]&gt;0, Chamados[[#This Row],[Fechamento]]&gt;Chamados[[#This Row],[Abertura]]), Chamados[[#This Row],[Fechamento]]-Chamados[[#This Row],[Abertura]], "")</f>
        <v>0.46449074074189411</v>
      </c>
      <c r="E110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09" s="15" t="s">
        <v>12</v>
      </c>
      <c r="G1109" s="16">
        <v>691449152</v>
      </c>
      <c r="H1109" s="15" t="s">
        <v>276</v>
      </c>
      <c r="I1109" s="17" t="s">
        <v>215</v>
      </c>
    </row>
    <row r="1110" spans="1:9" x14ac:dyDescent="0.2">
      <c r="A1110" s="13">
        <v>1205</v>
      </c>
      <c r="B1110" s="37">
        <v>44064.721099537041</v>
      </c>
      <c r="C1110" s="37">
        <v>44064.985960648148</v>
      </c>
      <c r="D1110" s="14">
        <f>IF(AND(Chamados[[#This Row],[Abertura]]&gt;0, Chamados[[#This Row],[Fechamento]]&gt;0, Chamados[[#This Row],[Fechamento]]&gt;Chamados[[#This Row],[Abertura]]), Chamados[[#This Row],[Fechamento]]-Chamados[[#This Row],[Abertura]], "")</f>
        <v>0.26486111110716593</v>
      </c>
      <c r="E111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0" s="15" t="s">
        <v>16</v>
      </c>
      <c r="G1110" s="16">
        <v>65868550</v>
      </c>
      <c r="H1110" s="15" t="s">
        <v>277</v>
      </c>
      <c r="I1110" s="17" t="s">
        <v>126</v>
      </c>
    </row>
    <row r="1111" spans="1:9" x14ac:dyDescent="0.2">
      <c r="A1111" s="13">
        <v>1206</v>
      </c>
      <c r="B1111" s="37">
        <v>44065.287245370368</v>
      </c>
      <c r="C1111" s="37">
        <v>44066.911423611113</v>
      </c>
      <c r="D1111" s="14">
        <f>IF(AND(Chamados[[#This Row],[Abertura]]&gt;0, Chamados[[#This Row],[Fechamento]]&gt;0, Chamados[[#This Row],[Fechamento]]&gt;Chamados[[#This Row],[Abertura]]), Chamados[[#This Row],[Fechamento]]-Chamados[[#This Row],[Abertura]], "")</f>
        <v>1.6241782407450955</v>
      </c>
      <c r="E111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11" s="15" t="s">
        <v>14</v>
      </c>
      <c r="G1111" s="16">
        <v>193247621</v>
      </c>
      <c r="H1111" s="15" t="s">
        <v>270</v>
      </c>
      <c r="I1111" s="17" t="s">
        <v>107</v>
      </c>
    </row>
    <row r="1112" spans="1:9" x14ac:dyDescent="0.2">
      <c r="A1112" s="13">
        <v>1207</v>
      </c>
      <c r="B1112" s="37">
        <v>44065.475497685184</v>
      </c>
      <c r="C1112" s="37">
        <v>44065.953344907408</v>
      </c>
      <c r="D1112" s="14">
        <f>IF(AND(Chamados[[#This Row],[Abertura]]&gt;0, Chamados[[#This Row],[Fechamento]]&gt;0, Chamados[[#This Row],[Fechamento]]&gt;Chamados[[#This Row],[Abertura]]), Chamados[[#This Row],[Fechamento]]-Chamados[[#This Row],[Abertura]], "")</f>
        <v>0.47784722222422715</v>
      </c>
      <c r="E111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2" s="15" t="s">
        <v>285</v>
      </c>
      <c r="G1112" s="16">
        <v>951042270</v>
      </c>
      <c r="H1112" s="15" t="s">
        <v>278</v>
      </c>
      <c r="I1112" s="17" t="s">
        <v>65</v>
      </c>
    </row>
    <row r="1113" spans="1:9" x14ac:dyDescent="0.2">
      <c r="A1113" s="13">
        <v>1208</v>
      </c>
      <c r="B1113" s="37">
        <v>44065.715416666666</v>
      </c>
      <c r="C1113" s="37">
        <v>44066.703217592592</v>
      </c>
      <c r="D1113" s="14">
        <f>IF(AND(Chamados[[#This Row],[Abertura]]&gt;0, Chamados[[#This Row],[Fechamento]]&gt;0, Chamados[[#This Row],[Fechamento]]&gt;Chamados[[#This Row],[Abertura]]), Chamados[[#This Row],[Fechamento]]-Chamados[[#This Row],[Abertura]], "")</f>
        <v>0.98780092592642177</v>
      </c>
      <c r="E111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3" s="15" t="s">
        <v>14</v>
      </c>
      <c r="G1113" s="16">
        <v>721424869</v>
      </c>
      <c r="H1113" s="15" t="s">
        <v>276</v>
      </c>
      <c r="I1113" s="17" t="s">
        <v>106</v>
      </c>
    </row>
    <row r="1114" spans="1:9" x14ac:dyDescent="0.2">
      <c r="A1114" s="13">
        <v>1209</v>
      </c>
      <c r="B1114" s="37">
        <v>44065.790601851855</v>
      </c>
      <c r="C1114" s="37">
        <v>44067.227094907408</v>
      </c>
      <c r="D1114" s="14">
        <f>IF(AND(Chamados[[#This Row],[Abertura]]&gt;0, Chamados[[#This Row],[Fechamento]]&gt;0, Chamados[[#This Row],[Fechamento]]&gt;Chamados[[#This Row],[Abertura]]), Chamados[[#This Row],[Fechamento]]-Chamados[[#This Row],[Abertura]], "")</f>
        <v>1.4364930555530009</v>
      </c>
      <c r="E111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14" s="15" t="s">
        <v>19</v>
      </c>
      <c r="G1114" s="16">
        <v>176170158</v>
      </c>
      <c r="H1114" s="15" t="s">
        <v>277</v>
      </c>
      <c r="I1114" s="17" t="s">
        <v>33</v>
      </c>
    </row>
    <row r="1115" spans="1:9" x14ac:dyDescent="0.2">
      <c r="A1115" s="13">
        <v>1210</v>
      </c>
      <c r="B1115" s="37">
        <v>44066.257534722223</v>
      </c>
      <c r="C1115" s="37">
        <v>44066.891076388885</v>
      </c>
      <c r="D1115" s="14">
        <f>IF(AND(Chamados[[#This Row],[Abertura]]&gt;0, Chamados[[#This Row],[Fechamento]]&gt;0, Chamados[[#This Row],[Fechamento]]&gt;Chamados[[#This Row],[Abertura]]), Chamados[[#This Row],[Fechamento]]-Chamados[[#This Row],[Abertura]], "")</f>
        <v>0.63354166666249512</v>
      </c>
      <c r="E111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5" s="15" t="s">
        <v>11</v>
      </c>
      <c r="G1115" s="16">
        <v>201531531</v>
      </c>
      <c r="H1115" s="15" t="s">
        <v>277</v>
      </c>
      <c r="I1115" s="17" t="s">
        <v>156</v>
      </c>
    </row>
    <row r="1116" spans="1:9" x14ac:dyDescent="0.2">
      <c r="A1116" s="13">
        <v>1212</v>
      </c>
      <c r="B1116" s="37">
        <v>44066.517604166664</v>
      </c>
      <c r="C1116" s="37">
        <v>44066.627627314818</v>
      </c>
      <c r="D1116" s="14">
        <f>IF(AND(Chamados[[#This Row],[Abertura]]&gt;0, Chamados[[#This Row],[Fechamento]]&gt;0, Chamados[[#This Row],[Fechamento]]&gt;Chamados[[#This Row],[Abertura]]), Chamados[[#This Row],[Fechamento]]-Chamados[[#This Row],[Abertura]], "")</f>
        <v>0.11002314815414138</v>
      </c>
      <c r="E111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6" s="15" t="s">
        <v>17</v>
      </c>
      <c r="G1116" s="16">
        <v>574019218</v>
      </c>
      <c r="H1116" s="15" t="s">
        <v>276</v>
      </c>
      <c r="I1116" s="17" t="s">
        <v>62</v>
      </c>
    </row>
    <row r="1117" spans="1:9" x14ac:dyDescent="0.2">
      <c r="A1117" s="13">
        <v>1213</v>
      </c>
      <c r="B1117" s="37">
        <v>44066.579756944448</v>
      </c>
      <c r="C1117" s="37">
        <v>44067.010405092595</v>
      </c>
      <c r="D1117" s="14">
        <f>IF(AND(Chamados[[#This Row],[Abertura]]&gt;0, Chamados[[#This Row],[Fechamento]]&gt;0, Chamados[[#This Row],[Fechamento]]&gt;Chamados[[#This Row],[Abertura]]), Chamados[[#This Row],[Fechamento]]-Chamados[[#This Row],[Abertura]], "")</f>
        <v>0.43064814814715646</v>
      </c>
      <c r="E111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7" s="15" t="s">
        <v>9</v>
      </c>
      <c r="G1117" s="16">
        <v>508915577</v>
      </c>
      <c r="H1117" s="15" t="s">
        <v>270</v>
      </c>
      <c r="I1117" s="17" t="s">
        <v>47</v>
      </c>
    </row>
    <row r="1118" spans="1:9" x14ac:dyDescent="0.2">
      <c r="A1118" s="13">
        <v>1214</v>
      </c>
      <c r="B1118" s="37">
        <v>44066.725543981483</v>
      </c>
      <c r="C1118" s="37">
        <v>44067.227222222224</v>
      </c>
      <c r="D1118" s="14">
        <f>IF(AND(Chamados[[#This Row],[Abertura]]&gt;0, Chamados[[#This Row],[Fechamento]]&gt;0, Chamados[[#This Row],[Fechamento]]&gt;Chamados[[#This Row],[Abertura]]), Chamados[[#This Row],[Fechamento]]-Chamados[[#This Row],[Abertura]], "")</f>
        <v>0.50167824074014788</v>
      </c>
      <c r="E111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8" s="15" t="s">
        <v>269</v>
      </c>
      <c r="G1118" s="16">
        <v>555470002</v>
      </c>
      <c r="H1118" s="15" t="s">
        <v>276</v>
      </c>
      <c r="I1118" s="17" t="s">
        <v>127</v>
      </c>
    </row>
    <row r="1119" spans="1:9" x14ac:dyDescent="0.2">
      <c r="A1119" s="13">
        <v>1215</v>
      </c>
      <c r="B1119" s="37">
        <v>44066.787129629629</v>
      </c>
      <c r="C1119" s="37">
        <v>44067.395370370374</v>
      </c>
      <c r="D1119" s="14">
        <f>IF(AND(Chamados[[#This Row],[Abertura]]&gt;0, Chamados[[#This Row],[Fechamento]]&gt;0, Chamados[[#This Row],[Fechamento]]&gt;Chamados[[#This Row],[Abertura]]), Chamados[[#This Row],[Fechamento]]-Chamados[[#This Row],[Abertura]], "")</f>
        <v>0.6082407407448045</v>
      </c>
      <c r="E111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19" s="15" t="s">
        <v>14</v>
      </c>
      <c r="G1119" s="16">
        <v>294441590</v>
      </c>
      <c r="H1119" s="15" t="s">
        <v>276</v>
      </c>
      <c r="I1119" s="17" t="s">
        <v>194</v>
      </c>
    </row>
    <row r="1120" spans="1:9" x14ac:dyDescent="0.2">
      <c r="A1120" s="13">
        <v>1216</v>
      </c>
      <c r="B1120" s="37">
        <v>44067.009548611109</v>
      </c>
      <c r="C1120" s="37">
        <v>44068.22934027778</v>
      </c>
      <c r="D1120" s="14">
        <f>IF(AND(Chamados[[#This Row],[Abertura]]&gt;0, Chamados[[#This Row],[Fechamento]]&gt;0, Chamados[[#This Row],[Fechamento]]&gt;Chamados[[#This Row],[Abertura]]), Chamados[[#This Row],[Fechamento]]-Chamados[[#This Row],[Abertura]], "")</f>
        <v>1.2197916666700621</v>
      </c>
      <c r="E112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20" s="15" t="s">
        <v>15</v>
      </c>
      <c r="G1120" s="16">
        <v>969689258</v>
      </c>
      <c r="H1120" s="15" t="s">
        <v>277</v>
      </c>
      <c r="I1120" s="17" t="s">
        <v>88</v>
      </c>
    </row>
    <row r="1121" spans="1:9" x14ac:dyDescent="0.2">
      <c r="A1121" s="13">
        <v>1217</v>
      </c>
      <c r="B1121" s="37">
        <v>44067.396967592591</v>
      </c>
      <c r="C1121" s="37">
        <v>44069.305798611109</v>
      </c>
      <c r="D1121" s="14">
        <f>IF(AND(Chamados[[#This Row],[Abertura]]&gt;0, Chamados[[#This Row],[Fechamento]]&gt;0, Chamados[[#This Row],[Fechamento]]&gt;Chamados[[#This Row],[Abertura]]), Chamados[[#This Row],[Fechamento]]-Chamados[[#This Row],[Abertura]], "")</f>
        <v>1.908831018517958</v>
      </c>
      <c r="E112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21" s="15" t="s">
        <v>13</v>
      </c>
      <c r="G1121" s="16">
        <v>92909618</v>
      </c>
      <c r="H1121" s="15" t="s">
        <v>277</v>
      </c>
      <c r="I1121" s="17" t="s">
        <v>81</v>
      </c>
    </row>
    <row r="1122" spans="1:9" x14ac:dyDescent="0.2">
      <c r="A1122" s="13">
        <v>1218</v>
      </c>
      <c r="B1122" s="37">
        <v>44067.469837962963</v>
      </c>
      <c r="C1122" s="37">
        <v>44067.594293981485</v>
      </c>
      <c r="D1122" s="14">
        <f>IF(AND(Chamados[[#This Row],[Abertura]]&gt;0, Chamados[[#This Row],[Fechamento]]&gt;0, Chamados[[#This Row],[Fechamento]]&gt;Chamados[[#This Row],[Abertura]]), Chamados[[#This Row],[Fechamento]]-Chamados[[#This Row],[Abertura]], "")</f>
        <v>0.12445601852232357</v>
      </c>
      <c r="E112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2" s="15" t="s">
        <v>285</v>
      </c>
      <c r="G1122" s="16">
        <v>203641376</v>
      </c>
      <c r="H1122" s="15" t="s">
        <v>270</v>
      </c>
      <c r="I1122" s="17" t="s">
        <v>201</v>
      </c>
    </row>
    <row r="1123" spans="1:9" x14ac:dyDescent="0.2">
      <c r="A1123" s="13">
        <v>1219</v>
      </c>
      <c r="B1123" s="37">
        <v>44067.829722222225</v>
      </c>
      <c r="C1123" s="37">
        <v>44068.625034722223</v>
      </c>
      <c r="D1123" s="14">
        <f>IF(AND(Chamados[[#This Row],[Abertura]]&gt;0, Chamados[[#This Row],[Fechamento]]&gt;0, Chamados[[#This Row],[Fechamento]]&gt;Chamados[[#This Row],[Abertura]]), Chamados[[#This Row],[Fechamento]]-Chamados[[#This Row],[Abertura]], "")</f>
        <v>0.79531249999854481</v>
      </c>
      <c r="E112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3" s="15" t="s">
        <v>19</v>
      </c>
      <c r="G1123" s="16">
        <v>303558779</v>
      </c>
      <c r="H1123" s="15" t="s">
        <v>276</v>
      </c>
      <c r="I1123" s="17" t="s">
        <v>68</v>
      </c>
    </row>
    <row r="1124" spans="1:9" x14ac:dyDescent="0.2">
      <c r="A1124" s="13">
        <v>1220</v>
      </c>
      <c r="B1124" s="37">
        <v>44067.930706018517</v>
      </c>
      <c r="C1124" s="37">
        <v>44069.117303240739</v>
      </c>
      <c r="D1124" s="14">
        <f>IF(AND(Chamados[[#This Row],[Abertura]]&gt;0, Chamados[[#This Row],[Fechamento]]&gt;0, Chamados[[#This Row],[Fechamento]]&gt;Chamados[[#This Row],[Abertura]]), Chamados[[#This Row],[Fechamento]]-Chamados[[#This Row],[Abertura]], "")</f>
        <v>1.1865972222221899</v>
      </c>
      <c r="E112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24" s="15" t="s">
        <v>8</v>
      </c>
      <c r="G1124" s="16">
        <v>612324534</v>
      </c>
      <c r="H1124" s="15" t="s">
        <v>276</v>
      </c>
      <c r="I1124" s="17" t="s">
        <v>52</v>
      </c>
    </row>
    <row r="1125" spans="1:9" x14ac:dyDescent="0.2">
      <c r="A1125" s="13">
        <v>1221</v>
      </c>
      <c r="B1125" s="37">
        <v>44068.085960648146</v>
      </c>
      <c r="C1125" s="37">
        <v>44068.255358796298</v>
      </c>
      <c r="D1125" s="14">
        <f>IF(AND(Chamados[[#This Row],[Abertura]]&gt;0, Chamados[[#This Row],[Fechamento]]&gt;0, Chamados[[#This Row],[Fechamento]]&gt;Chamados[[#This Row],[Abertura]]), Chamados[[#This Row],[Fechamento]]-Chamados[[#This Row],[Abertura]], "")</f>
        <v>0.169398148151231</v>
      </c>
      <c r="E112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5" s="15" t="s">
        <v>17</v>
      </c>
      <c r="G1125" s="16">
        <v>793178110</v>
      </c>
      <c r="H1125" s="15" t="s">
        <v>276</v>
      </c>
      <c r="I1125" s="17" t="s">
        <v>209</v>
      </c>
    </row>
    <row r="1126" spans="1:9" x14ac:dyDescent="0.2">
      <c r="A1126" s="13">
        <v>1222</v>
      </c>
      <c r="B1126" s="37">
        <v>44068.128877314812</v>
      </c>
      <c r="C1126" s="37">
        <v>44069.043726851851</v>
      </c>
      <c r="D1126" s="14">
        <f>IF(AND(Chamados[[#This Row],[Abertura]]&gt;0, Chamados[[#This Row],[Fechamento]]&gt;0, Chamados[[#This Row],[Fechamento]]&gt;Chamados[[#This Row],[Abertura]]), Chamados[[#This Row],[Fechamento]]-Chamados[[#This Row],[Abertura]], "")</f>
        <v>0.91484953703911742</v>
      </c>
      <c r="E112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6" s="15" t="s">
        <v>21</v>
      </c>
      <c r="G1126" s="16">
        <v>198605899</v>
      </c>
      <c r="H1126" s="15" t="s">
        <v>276</v>
      </c>
      <c r="I1126" s="17" t="s">
        <v>261</v>
      </c>
    </row>
    <row r="1127" spans="1:9" x14ac:dyDescent="0.2">
      <c r="A1127" s="13">
        <v>1223</v>
      </c>
      <c r="B1127" s="37">
        <v>44068.320532407408</v>
      </c>
      <c r="C1127" s="37">
        <v>44069.648182870369</v>
      </c>
      <c r="D1127" s="14">
        <f>IF(AND(Chamados[[#This Row],[Abertura]]&gt;0, Chamados[[#This Row],[Fechamento]]&gt;0, Chamados[[#This Row],[Fechamento]]&gt;Chamados[[#This Row],[Abertura]]), Chamados[[#This Row],[Fechamento]]-Chamados[[#This Row],[Abertura]], "")</f>
        <v>1.3276504629611736</v>
      </c>
      <c r="E112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27" s="15" t="s">
        <v>16</v>
      </c>
      <c r="G1127" s="16">
        <v>679259985</v>
      </c>
      <c r="H1127" s="15" t="s">
        <v>276</v>
      </c>
      <c r="I1127" s="17" t="s">
        <v>162</v>
      </c>
    </row>
    <row r="1128" spans="1:9" x14ac:dyDescent="0.2">
      <c r="A1128" s="13">
        <v>1224</v>
      </c>
      <c r="B1128" s="37">
        <v>44068.73337962963</v>
      </c>
      <c r="C1128" s="37">
        <v>44068.990752314814</v>
      </c>
      <c r="D1128" s="14">
        <f>IF(AND(Chamados[[#This Row],[Abertura]]&gt;0, Chamados[[#This Row],[Fechamento]]&gt;0, Chamados[[#This Row],[Fechamento]]&gt;Chamados[[#This Row],[Abertura]]), Chamados[[#This Row],[Fechamento]]-Chamados[[#This Row],[Abertura]], "")</f>
        <v>0.25737268518423662</v>
      </c>
      <c r="E112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8" s="15" t="s">
        <v>20</v>
      </c>
      <c r="G1128" s="16">
        <v>399816628</v>
      </c>
      <c r="H1128" s="15" t="s">
        <v>278</v>
      </c>
      <c r="I1128" s="17" t="s">
        <v>235</v>
      </c>
    </row>
    <row r="1129" spans="1:9" x14ac:dyDescent="0.2">
      <c r="A1129" s="13">
        <v>1225</v>
      </c>
      <c r="B1129" s="37">
        <v>44069.06212962963</v>
      </c>
      <c r="C1129" s="37">
        <v>44069.841493055559</v>
      </c>
      <c r="D1129" s="14">
        <f>IF(AND(Chamados[[#This Row],[Abertura]]&gt;0, Chamados[[#This Row],[Fechamento]]&gt;0, Chamados[[#This Row],[Fechamento]]&gt;Chamados[[#This Row],[Abertura]]), Chamados[[#This Row],[Fechamento]]-Chamados[[#This Row],[Abertura]], "")</f>
        <v>0.77936342592875008</v>
      </c>
      <c r="E112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29" s="15" t="s">
        <v>13</v>
      </c>
      <c r="G1129" s="16">
        <v>819067859</v>
      </c>
      <c r="H1129" s="15" t="s">
        <v>270</v>
      </c>
      <c r="I1129" s="17" t="s">
        <v>288</v>
      </c>
    </row>
    <row r="1130" spans="1:9" x14ac:dyDescent="0.2">
      <c r="A1130" s="13">
        <v>1226</v>
      </c>
      <c r="B1130" s="37">
        <v>44069.107511574075</v>
      </c>
      <c r="C1130" s="37">
        <v>44069.590127314812</v>
      </c>
      <c r="D1130" s="14">
        <f>IF(AND(Chamados[[#This Row],[Abertura]]&gt;0, Chamados[[#This Row],[Fechamento]]&gt;0, Chamados[[#This Row],[Fechamento]]&gt;Chamados[[#This Row],[Abertura]]), Chamados[[#This Row],[Fechamento]]-Chamados[[#This Row],[Abertura]], "")</f>
        <v>0.48261574073694646</v>
      </c>
      <c r="E113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30" s="15" t="s">
        <v>16</v>
      </c>
      <c r="G1130" s="16">
        <v>752924880</v>
      </c>
      <c r="H1130" s="15" t="s">
        <v>278</v>
      </c>
      <c r="I1130" s="17" t="s">
        <v>108</v>
      </c>
    </row>
    <row r="1131" spans="1:9" x14ac:dyDescent="0.2">
      <c r="A1131" s="13">
        <v>1227</v>
      </c>
      <c r="B1131" s="37">
        <v>44069.346585648149</v>
      </c>
      <c r="C1131" s="37">
        <v>44069.84101851852</v>
      </c>
      <c r="D1131" s="14">
        <f>IF(AND(Chamados[[#This Row],[Abertura]]&gt;0, Chamados[[#This Row],[Fechamento]]&gt;0, Chamados[[#This Row],[Fechamento]]&gt;Chamados[[#This Row],[Abertura]]), Chamados[[#This Row],[Fechamento]]-Chamados[[#This Row],[Abertura]], "")</f>
        <v>0.49443287037138361</v>
      </c>
      <c r="E113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31" s="15" t="s">
        <v>15</v>
      </c>
      <c r="G1131" s="16">
        <v>723801328</v>
      </c>
      <c r="H1131" s="15" t="s">
        <v>270</v>
      </c>
      <c r="I1131" s="17" t="s">
        <v>29</v>
      </c>
    </row>
    <row r="1132" spans="1:9" x14ac:dyDescent="0.2">
      <c r="A1132" s="13">
        <v>1228</v>
      </c>
      <c r="B1132" s="37">
        <v>44069.540995370371</v>
      </c>
      <c r="C1132" s="37">
        <v>44071.132951388892</v>
      </c>
      <c r="D1132" s="14">
        <f>IF(AND(Chamados[[#This Row],[Abertura]]&gt;0, Chamados[[#This Row],[Fechamento]]&gt;0, Chamados[[#This Row],[Fechamento]]&gt;Chamados[[#This Row],[Abertura]]), Chamados[[#This Row],[Fechamento]]-Chamados[[#This Row],[Abertura]], "")</f>
        <v>1.5919560185211594</v>
      </c>
      <c r="E113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2" s="15" t="s">
        <v>15</v>
      </c>
      <c r="G1132" s="16">
        <v>84604675</v>
      </c>
      <c r="H1132" s="15" t="s">
        <v>277</v>
      </c>
      <c r="I1132" s="17" t="s">
        <v>41</v>
      </c>
    </row>
    <row r="1133" spans="1:9" x14ac:dyDescent="0.2">
      <c r="A1133" s="13">
        <v>1229</v>
      </c>
      <c r="B1133" s="37">
        <v>44069.590856481482</v>
      </c>
      <c r="C1133" s="37">
        <v>44071.304398148146</v>
      </c>
      <c r="D1133" s="14">
        <f>IF(AND(Chamados[[#This Row],[Abertura]]&gt;0, Chamados[[#This Row],[Fechamento]]&gt;0, Chamados[[#This Row],[Fechamento]]&gt;Chamados[[#This Row],[Abertura]]), Chamados[[#This Row],[Fechamento]]-Chamados[[#This Row],[Abertura]], "")</f>
        <v>1.7135416666642413</v>
      </c>
      <c r="E113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3" s="15" t="s">
        <v>13</v>
      </c>
      <c r="G1133" s="16">
        <v>687885122</v>
      </c>
      <c r="H1133" s="15" t="s">
        <v>277</v>
      </c>
      <c r="I1133" s="17" t="s">
        <v>218</v>
      </c>
    </row>
    <row r="1134" spans="1:9" x14ac:dyDescent="0.2">
      <c r="A1134" s="13">
        <v>1230</v>
      </c>
      <c r="B1134" s="37">
        <v>44070.385972222219</v>
      </c>
      <c r="C1134" s="37">
        <v>44071.563657407409</v>
      </c>
      <c r="D1134" s="14">
        <f>IF(AND(Chamados[[#This Row],[Abertura]]&gt;0, Chamados[[#This Row],[Fechamento]]&gt;0, Chamados[[#This Row],[Fechamento]]&gt;Chamados[[#This Row],[Abertura]]), Chamados[[#This Row],[Fechamento]]-Chamados[[#This Row],[Abertura]], "")</f>
        <v>1.1776851851900574</v>
      </c>
      <c r="E113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4" s="15" t="s">
        <v>12</v>
      </c>
      <c r="G1134" s="16">
        <v>792594772</v>
      </c>
      <c r="H1134" s="15" t="s">
        <v>276</v>
      </c>
      <c r="I1134" s="17" t="s">
        <v>226</v>
      </c>
    </row>
    <row r="1135" spans="1:9" x14ac:dyDescent="0.2">
      <c r="A1135" s="13">
        <v>1232</v>
      </c>
      <c r="B1135" s="37">
        <v>44071.337546296294</v>
      </c>
      <c r="C1135" s="37">
        <v>44072.677905092591</v>
      </c>
      <c r="D1135" s="14">
        <f>IF(AND(Chamados[[#This Row],[Abertura]]&gt;0, Chamados[[#This Row],[Fechamento]]&gt;0, Chamados[[#This Row],[Fechamento]]&gt;Chamados[[#This Row],[Abertura]]), Chamados[[#This Row],[Fechamento]]-Chamados[[#This Row],[Abertura]], "")</f>
        <v>1.3403587962966412</v>
      </c>
      <c r="E113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5" s="15" t="s">
        <v>21</v>
      </c>
      <c r="G1135" s="16">
        <v>941875753</v>
      </c>
      <c r="H1135" s="15" t="s">
        <v>277</v>
      </c>
      <c r="I1135" s="17" t="s">
        <v>177</v>
      </c>
    </row>
    <row r="1136" spans="1:9" x14ac:dyDescent="0.2">
      <c r="A1136" s="13">
        <v>1233</v>
      </c>
      <c r="B1136" s="37">
        <v>44071.443831018521</v>
      </c>
      <c r="C1136" s="37">
        <v>44073.196493055555</v>
      </c>
      <c r="D1136" s="14">
        <f>IF(AND(Chamados[[#This Row],[Abertura]]&gt;0, Chamados[[#This Row],[Fechamento]]&gt;0, Chamados[[#This Row],[Fechamento]]&gt;Chamados[[#This Row],[Abertura]]), Chamados[[#This Row],[Fechamento]]-Chamados[[#This Row],[Abertura]], "")</f>
        <v>1.7526620370335877</v>
      </c>
      <c r="E113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6" s="15" t="s">
        <v>17</v>
      </c>
      <c r="G1136" s="16">
        <v>199436305</v>
      </c>
      <c r="H1136" s="15" t="s">
        <v>277</v>
      </c>
      <c r="I1136" s="17" t="s">
        <v>236</v>
      </c>
    </row>
    <row r="1137" spans="1:9" x14ac:dyDescent="0.2">
      <c r="A1137" s="13">
        <v>1234</v>
      </c>
      <c r="B1137" s="37">
        <v>44072.11619212963</v>
      </c>
      <c r="C1137" s="37">
        <v>44073.083877314813</v>
      </c>
      <c r="D1137" s="14">
        <f>IF(AND(Chamados[[#This Row],[Abertura]]&gt;0, Chamados[[#This Row],[Fechamento]]&gt;0, Chamados[[#This Row],[Fechamento]]&gt;Chamados[[#This Row],[Abertura]]), Chamados[[#This Row],[Fechamento]]-Chamados[[#This Row],[Abertura]], "")</f>
        <v>0.96768518518365454</v>
      </c>
      <c r="E113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37" s="15" t="s">
        <v>14</v>
      </c>
      <c r="G1137" s="16">
        <v>160078220</v>
      </c>
      <c r="H1137" s="15" t="s">
        <v>270</v>
      </c>
      <c r="I1137" s="17" t="s">
        <v>70</v>
      </c>
    </row>
    <row r="1138" spans="1:9" x14ac:dyDescent="0.2">
      <c r="A1138" s="13">
        <v>1235</v>
      </c>
      <c r="B1138" s="37">
        <v>44072.241030092591</v>
      </c>
      <c r="C1138" s="37">
        <v>44072.453148148146</v>
      </c>
      <c r="D1138" s="14">
        <f>IF(AND(Chamados[[#This Row],[Abertura]]&gt;0, Chamados[[#This Row],[Fechamento]]&gt;0, Chamados[[#This Row],[Fechamento]]&gt;Chamados[[#This Row],[Abertura]]), Chamados[[#This Row],[Fechamento]]-Chamados[[#This Row],[Abertura]], "")</f>
        <v>0.21211805555503815</v>
      </c>
      <c r="E113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38" s="15" t="s">
        <v>19</v>
      </c>
      <c r="G1138" s="16">
        <v>203370729</v>
      </c>
      <c r="H1138" s="15" t="s">
        <v>276</v>
      </c>
      <c r="I1138" s="17" t="s">
        <v>151</v>
      </c>
    </row>
    <row r="1139" spans="1:9" x14ac:dyDescent="0.2">
      <c r="A1139" s="13">
        <v>1236</v>
      </c>
      <c r="B1139" s="37">
        <v>44072.587557870371</v>
      </c>
      <c r="C1139" s="37">
        <v>44073.661307870374</v>
      </c>
      <c r="D1139" s="14">
        <f>IF(AND(Chamados[[#This Row],[Abertura]]&gt;0, Chamados[[#This Row],[Fechamento]]&gt;0, Chamados[[#This Row],[Fechamento]]&gt;Chamados[[#This Row],[Abertura]]), Chamados[[#This Row],[Fechamento]]-Chamados[[#This Row],[Abertura]], "")</f>
        <v>1.0737500000032014</v>
      </c>
      <c r="E113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39" s="15" t="s">
        <v>14</v>
      </c>
      <c r="G1139" s="16">
        <v>259894556</v>
      </c>
      <c r="H1139" s="15" t="s">
        <v>270</v>
      </c>
      <c r="I1139" s="17" t="s">
        <v>184</v>
      </c>
    </row>
    <row r="1140" spans="1:9" x14ac:dyDescent="0.2">
      <c r="A1140" s="13">
        <v>1237</v>
      </c>
      <c r="B1140" s="37">
        <v>44072.892222222225</v>
      </c>
      <c r="C1140" s="37">
        <v>44074.815023148149</v>
      </c>
      <c r="D1140" s="14">
        <f>IF(AND(Chamados[[#This Row],[Abertura]]&gt;0, Chamados[[#This Row],[Fechamento]]&gt;0, Chamados[[#This Row],[Fechamento]]&gt;Chamados[[#This Row],[Abertura]]), Chamados[[#This Row],[Fechamento]]-Chamados[[#This Row],[Abertura]], "")</f>
        <v>1.9228009259240935</v>
      </c>
      <c r="E114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0" s="15" t="s">
        <v>21</v>
      </c>
      <c r="G1140" s="16">
        <v>568726387</v>
      </c>
      <c r="H1140" s="15" t="s">
        <v>270</v>
      </c>
      <c r="I1140" s="17" t="s">
        <v>237</v>
      </c>
    </row>
    <row r="1141" spans="1:9" x14ac:dyDescent="0.2">
      <c r="A1141" s="13">
        <v>1238</v>
      </c>
      <c r="B1141" s="37">
        <v>44072.949328703704</v>
      </c>
      <c r="C1141" s="37">
        <v>44074.269953703704</v>
      </c>
      <c r="D1141" s="14">
        <f>IF(AND(Chamados[[#This Row],[Abertura]]&gt;0, Chamados[[#This Row],[Fechamento]]&gt;0, Chamados[[#This Row],[Fechamento]]&gt;Chamados[[#This Row],[Abertura]]), Chamados[[#This Row],[Fechamento]]-Chamados[[#This Row],[Abertura]], "")</f>
        <v>1.320625000000291</v>
      </c>
      <c r="E114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1" s="15" t="s">
        <v>285</v>
      </c>
      <c r="G1141" s="16">
        <v>656407950</v>
      </c>
      <c r="H1141" s="15" t="s">
        <v>277</v>
      </c>
      <c r="I1141" s="17" t="s">
        <v>145</v>
      </c>
    </row>
    <row r="1142" spans="1:9" x14ac:dyDescent="0.2">
      <c r="A1142" s="13">
        <v>1239</v>
      </c>
      <c r="B1142" s="37">
        <v>44073.601701388892</v>
      </c>
      <c r="C1142" s="37">
        <v>44075.168912037036</v>
      </c>
      <c r="D1142" s="14">
        <f>IF(AND(Chamados[[#This Row],[Abertura]]&gt;0, Chamados[[#This Row],[Fechamento]]&gt;0, Chamados[[#This Row],[Fechamento]]&gt;Chamados[[#This Row],[Abertura]]), Chamados[[#This Row],[Fechamento]]-Chamados[[#This Row],[Abertura]], "")</f>
        <v>1.567210648143373</v>
      </c>
      <c r="E114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2" s="15" t="s">
        <v>285</v>
      </c>
      <c r="G1142" s="16">
        <v>236746390</v>
      </c>
      <c r="H1142" s="15" t="s">
        <v>277</v>
      </c>
      <c r="I1142" s="17" t="s">
        <v>129</v>
      </c>
    </row>
    <row r="1143" spans="1:9" x14ac:dyDescent="0.2">
      <c r="A1143" s="13">
        <v>1240</v>
      </c>
      <c r="B1143" s="37">
        <v>44074.326631944445</v>
      </c>
      <c r="C1143" s="37">
        <v>44075.952199074076</v>
      </c>
      <c r="D1143" s="14">
        <f>IF(AND(Chamados[[#This Row],[Abertura]]&gt;0, Chamados[[#This Row],[Fechamento]]&gt;0, Chamados[[#This Row],[Fechamento]]&gt;Chamados[[#This Row],[Abertura]]), Chamados[[#This Row],[Fechamento]]-Chamados[[#This Row],[Abertura]], "")</f>
        <v>1.6255671296312357</v>
      </c>
      <c r="E114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3" s="15" t="s">
        <v>21</v>
      </c>
      <c r="G1143" s="16">
        <v>903264811</v>
      </c>
      <c r="H1143" s="15" t="s">
        <v>270</v>
      </c>
      <c r="I1143" s="17" t="s">
        <v>267</v>
      </c>
    </row>
    <row r="1144" spans="1:9" x14ac:dyDescent="0.2">
      <c r="A1144" s="13">
        <v>1241</v>
      </c>
      <c r="B1144" s="37">
        <v>44074.946018518516</v>
      </c>
      <c r="C1144" s="37">
        <v>44075.28502314815</v>
      </c>
      <c r="D1144" s="14">
        <f>IF(AND(Chamados[[#This Row],[Abertura]]&gt;0, Chamados[[#This Row],[Fechamento]]&gt;0, Chamados[[#This Row],[Fechamento]]&gt;Chamados[[#This Row],[Abertura]]), Chamados[[#This Row],[Fechamento]]-Chamados[[#This Row],[Abertura]], "")</f>
        <v>0.33900462963356404</v>
      </c>
      <c r="E114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44" s="15" t="s">
        <v>21</v>
      </c>
      <c r="G1144" s="16">
        <v>399264614</v>
      </c>
      <c r="H1144" s="15" t="s">
        <v>270</v>
      </c>
      <c r="I1144" s="17" t="s">
        <v>256</v>
      </c>
    </row>
    <row r="1145" spans="1:9" x14ac:dyDescent="0.2">
      <c r="A1145" s="13">
        <v>1242</v>
      </c>
      <c r="B1145" s="37">
        <v>44075.125659722224</v>
      </c>
      <c r="C1145" s="37">
        <v>44076.82267361111</v>
      </c>
      <c r="D1145" s="14">
        <f>IF(AND(Chamados[[#This Row],[Abertura]]&gt;0, Chamados[[#This Row],[Fechamento]]&gt;0, Chamados[[#This Row],[Fechamento]]&gt;Chamados[[#This Row],[Abertura]]), Chamados[[#This Row],[Fechamento]]-Chamados[[#This Row],[Abertura]], "")</f>
        <v>1.6970138888864312</v>
      </c>
      <c r="E114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5" s="15" t="s">
        <v>12</v>
      </c>
      <c r="G1145" s="16">
        <v>940021912</v>
      </c>
      <c r="H1145" s="15" t="s">
        <v>276</v>
      </c>
      <c r="I1145" s="17" t="s">
        <v>121</v>
      </c>
    </row>
    <row r="1146" spans="1:9" x14ac:dyDescent="0.2">
      <c r="A1146" s="13">
        <v>1243</v>
      </c>
      <c r="B1146" s="37">
        <v>44075.1952662037</v>
      </c>
      <c r="C1146" s="37">
        <v>44075.505706018521</v>
      </c>
      <c r="D1146" s="14">
        <f>IF(AND(Chamados[[#This Row],[Abertura]]&gt;0, Chamados[[#This Row],[Fechamento]]&gt;0, Chamados[[#This Row],[Fechamento]]&gt;Chamados[[#This Row],[Abertura]]), Chamados[[#This Row],[Fechamento]]-Chamados[[#This Row],[Abertura]], "")</f>
        <v>0.31043981482071104</v>
      </c>
      <c r="E114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46" s="15" t="s">
        <v>16</v>
      </c>
      <c r="G1146" s="16">
        <v>645855595</v>
      </c>
      <c r="H1146" s="15" t="s">
        <v>270</v>
      </c>
      <c r="I1146" s="17" t="s">
        <v>200</v>
      </c>
    </row>
    <row r="1147" spans="1:9" x14ac:dyDescent="0.2">
      <c r="A1147" s="13">
        <v>1244</v>
      </c>
      <c r="B1147" s="37">
        <v>44075.482476851852</v>
      </c>
      <c r="C1147" s="37">
        <v>44075.875277777777</v>
      </c>
      <c r="D1147" s="14">
        <f>IF(AND(Chamados[[#This Row],[Abertura]]&gt;0, Chamados[[#This Row],[Fechamento]]&gt;0, Chamados[[#This Row],[Fechamento]]&gt;Chamados[[#This Row],[Abertura]]), Chamados[[#This Row],[Fechamento]]-Chamados[[#This Row],[Abertura]], "")</f>
        <v>0.39280092592525762</v>
      </c>
      <c r="E114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47" s="15" t="s">
        <v>12</v>
      </c>
      <c r="G1147" s="16">
        <v>602130517</v>
      </c>
      <c r="H1147" s="15" t="s">
        <v>278</v>
      </c>
      <c r="I1147" s="17" t="s">
        <v>85</v>
      </c>
    </row>
    <row r="1148" spans="1:9" x14ac:dyDescent="0.2">
      <c r="A1148" s="13">
        <v>1245</v>
      </c>
      <c r="B1148" s="37">
        <v>44075.871979166666</v>
      </c>
      <c r="C1148" s="37">
        <v>44076.921122685184</v>
      </c>
      <c r="D1148" s="14">
        <f>IF(AND(Chamados[[#This Row],[Abertura]]&gt;0, Chamados[[#This Row],[Fechamento]]&gt;0, Chamados[[#This Row],[Fechamento]]&gt;Chamados[[#This Row],[Abertura]]), Chamados[[#This Row],[Fechamento]]-Chamados[[#This Row],[Abertura]], "")</f>
        <v>1.049143518517667</v>
      </c>
      <c r="E114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8" s="15" t="s">
        <v>285</v>
      </c>
      <c r="G1148" s="16">
        <v>269307893</v>
      </c>
      <c r="H1148" s="15" t="s">
        <v>277</v>
      </c>
      <c r="I1148" s="17" t="s">
        <v>123</v>
      </c>
    </row>
    <row r="1149" spans="1:9" x14ac:dyDescent="0.2">
      <c r="A1149" s="13">
        <v>1246</v>
      </c>
      <c r="B1149" s="37">
        <v>44076.264814814815</v>
      </c>
      <c r="C1149" s="37">
        <v>44077.584849537037</v>
      </c>
      <c r="D1149" s="14">
        <f>IF(AND(Chamados[[#This Row],[Abertura]]&gt;0, Chamados[[#This Row],[Fechamento]]&gt;0, Chamados[[#This Row],[Fechamento]]&gt;Chamados[[#This Row],[Abertura]]), Chamados[[#This Row],[Fechamento]]-Chamados[[#This Row],[Abertura]], "")</f>
        <v>1.320034722222772</v>
      </c>
      <c r="E114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49" s="15" t="s">
        <v>11</v>
      </c>
      <c r="G1149" s="16">
        <v>837350592</v>
      </c>
      <c r="H1149" s="15" t="s">
        <v>276</v>
      </c>
      <c r="I1149" s="17" t="s">
        <v>124</v>
      </c>
    </row>
    <row r="1150" spans="1:9" x14ac:dyDescent="0.2">
      <c r="A1150" s="13">
        <v>1247</v>
      </c>
      <c r="B1150" s="37">
        <v>44076.272418981483</v>
      </c>
      <c r="C1150" s="37">
        <v>44076.550451388888</v>
      </c>
      <c r="D1150" s="14">
        <f>IF(AND(Chamados[[#This Row],[Abertura]]&gt;0, Chamados[[#This Row],[Fechamento]]&gt;0, Chamados[[#This Row],[Fechamento]]&gt;Chamados[[#This Row],[Abertura]]), Chamados[[#This Row],[Fechamento]]-Chamados[[#This Row],[Abertura]], "")</f>
        <v>0.27803240740468027</v>
      </c>
      <c r="E115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0" s="15" t="s">
        <v>11</v>
      </c>
      <c r="G1150" s="16">
        <v>42589727</v>
      </c>
      <c r="H1150" s="15" t="s">
        <v>276</v>
      </c>
      <c r="I1150" s="17" t="s">
        <v>216</v>
      </c>
    </row>
    <row r="1151" spans="1:9" x14ac:dyDescent="0.2">
      <c r="A1151" s="13">
        <v>1248</v>
      </c>
      <c r="B1151" s="37">
        <v>44076.424803240741</v>
      </c>
      <c r="C1151" s="37">
        <v>44076.740173611113</v>
      </c>
      <c r="D1151" s="14">
        <f>IF(AND(Chamados[[#This Row],[Abertura]]&gt;0, Chamados[[#This Row],[Fechamento]]&gt;0, Chamados[[#This Row],[Fechamento]]&gt;Chamados[[#This Row],[Abertura]]), Chamados[[#This Row],[Fechamento]]-Chamados[[#This Row],[Abertura]], "")</f>
        <v>0.31537037037196569</v>
      </c>
      <c r="E115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1" s="15" t="s">
        <v>12</v>
      </c>
      <c r="G1151" s="16">
        <v>393434179</v>
      </c>
      <c r="H1151" s="15" t="s">
        <v>276</v>
      </c>
      <c r="I1151" s="17" t="s">
        <v>100</v>
      </c>
    </row>
    <row r="1152" spans="1:9" x14ac:dyDescent="0.2">
      <c r="A1152" s="13">
        <v>1249</v>
      </c>
      <c r="B1152" s="37">
        <v>44076.72084490741</v>
      </c>
      <c r="C1152" s="37">
        <v>44078.40662037037</v>
      </c>
      <c r="D1152" s="14">
        <f>IF(AND(Chamados[[#This Row],[Abertura]]&gt;0, Chamados[[#This Row],[Fechamento]]&gt;0, Chamados[[#This Row],[Fechamento]]&gt;Chamados[[#This Row],[Abertura]]), Chamados[[#This Row],[Fechamento]]-Chamados[[#This Row],[Abertura]], "")</f>
        <v>1.6857754629600095</v>
      </c>
      <c r="E115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52" s="15" t="s">
        <v>8</v>
      </c>
      <c r="G1152" s="16">
        <v>75021139</v>
      </c>
      <c r="H1152" s="15" t="s">
        <v>276</v>
      </c>
      <c r="I1152" s="17" t="s">
        <v>243</v>
      </c>
    </row>
    <row r="1153" spans="1:9" x14ac:dyDescent="0.2">
      <c r="A1153" s="13">
        <v>1250</v>
      </c>
      <c r="B1153" s="37">
        <v>44077.139189814814</v>
      </c>
      <c r="C1153" s="37">
        <v>44077.179467592592</v>
      </c>
      <c r="D1153" s="14">
        <f>IF(AND(Chamados[[#This Row],[Abertura]]&gt;0, Chamados[[#This Row],[Fechamento]]&gt;0, Chamados[[#This Row],[Fechamento]]&gt;Chamados[[#This Row],[Abertura]]), Chamados[[#This Row],[Fechamento]]-Chamados[[#This Row],[Abertura]], "")</f>
        <v>4.0277777778101154E-2</v>
      </c>
      <c r="E115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3" s="15" t="s">
        <v>9</v>
      </c>
      <c r="G1153" s="16">
        <v>765636098</v>
      </c>
      <c r="H1153" s="15" t="s">
        <v>277</v>
      </c>
      <c r="I1153" s="17" t="s">
        <v>118</v>
      </c>
    </row>
    <row r="1154" spans="1:9" x14ac:dyDescent="0.2">
      <c r="A1154" s="13">
        <v>1251</v>
      </c>
      <c r="B1154" s="37">
        <v>44077.173159722224</v>
      </c>
      <c r="C1154" s="37">
        <v>44077.878032407411</v>
      </c>
      <c r="D1154" s="14">
        <f>IF(AND(Chamados[[#This Row],[Abertura]]&gt;0, Chamados[[#This Row],[Fechamento]]&gt;0, Chamados[[#This Row],[Fechamento]]&gt;Chamados[[#This Row],[Abertura]]), Chamados[[#This Row],[Fechamento]]-Chamados[[#This Row],[Abertura]], "")</f>
        <v>0.70487268518627388</v>
      </c>
      <c r="E115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4" s="15" t="s">
        <v>285</v>
      </c>
      <c r="G1154" s="16">
        <v>657170187</v>
      </c>
      <c r="H1154" s="15" t="s">
        <v>278</v>
      </c>
      <c r="I1154" s="17" t="s">
        <v>234</v>
      </c>
    </row>
    <row r="1155" spans="1:9" x14ac:dyDescent="0.2">
      <c r="A1155" s="13">
        <v>1252</v>
      </c>
      <c r="B1155" s="37">
        <v>44077.31890046296</v>
      </c>
      <c r="C1155" s="37">
        <v>44078.105173611111</v>
      </c>
      <c r="D1155" s="14">
        <f>IF(AND(Chamados[[#This Row],[Abertura]]&gt;0, Chamados[[#This Row],[Fechamento]]&gt;0, Chamados[[#This Row],[Fechamento]]&gt;Chamados[[#This Row],[Abertura]]), Chamados[[#This Row],[Fechamento]]-Chamados[[#This Row],[Abertura]], "")</f>
        <v>0.78627314815093996</v>
      </c>
      <c r="E115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5" s="15" t="s">
        <v>16</v>
      </c>
      <c r="G1155" s="16">
        <v>502410932</v>
      </c>
      <c r="H1155" s="15" t="s">
        <v>278</v>
      </c>
      <c r="I1155" s="17" t="s">
        <v>149</v>
      </c>
    </row>
    <row r="1156" spans="1:9" x14ac:dyDescent="0.2">
      <c r="A1156" s="13">
        <v>1253</v>
      </c>
      <c r="B1156" s="37">
        <v>44078.004479166666</v>
      </c>
      <c r="C1156" s="37">
        <v>44078.322928240741</v>
      </c>
      <c r="D1156" s="14">
        <f>IF(AND(Chamados[[#This Row],[Abertura]]&gt;0, Chamados[[#This Row],[Fechamento]]&gt;0, Chamados[[#This Row],[Fechamento]]&gt;Chamados[[#This Row],[Abertura]]), Chamados[[#This Row],[Fechamento]]-Chamados[[#This Row],[Abertura]], "")</f>
        <v>0.31844907407503342</v>
      </c>
      <c r="E115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6" s="15" t="s">
        <v>269</v>
      </c>
      <c r="G1156" s="16">
        <v>719433572</v>
      </c>
      <c r="H1156" s="15" t="s">
        <v>276</v>
      </c>
      <c r="I1156" s="17" t="s">
        <v>82</v>
      </c>
    </row>
    <row r="1157" spans="1:9" x14ac:dyDescent="0.2">
      <c r="A1157" s="13">
        <v>1254</v>
      </c>
      <c r="B1157" s="37">
        <v>44078.610671296294</v>
      </c>
      <c r="C1157" s="37">
        <v>44080.445127314815</v>
      </c>
      <c r="D1157" s="14">
        <f>IF(AND(Chamados[[#This Row],[Abertura]]&gt;0, Chamados[[#This Row],[Fechamento]]&gt;0, Chamados[[#This Row],[Fechamento]]&gt;Chamados[[#This Row],[Abertura]]), Chamados[[#This Row],[Fechamento]]-Chamados[[#This Row],[Abertura]], "")</f>
        <v>1.8344560185214505</v>
      </c>
      <c r="E115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57" s="15" t="s">
        <v>21</v>
      </c>
      <c r="G1157" s="16">
        <v>262579471</v>
      </c>
      <c r="H1157" s="15" t="s">
        <v>270</v>
      </c>
      <c r="I1157" s="17" t="s">
        <v>147</v>
      </c>
    </row>
    <row r="1158" spans="1:9" x14ac:dyDescent="0.2">
      <c r="A1158" s="13">
        <v>1255</v>
      </c>
      <c r="B1158" s="37">
        <v>44078.774085648147</v>
      </c>
      <c r="C1158" s="37">
        <v>44079.235601851855</v>
      </c>
      <c r="D1158" s="14">
        <f>IF(AND(Chamados[[#This Row],[Abertura]]&gt;0, Chamados[[#This Row],[Fechamento]]&gt;0, Chamados[[#This Row],[Fechamento]]&gt;Chamados[[#This Row],[Abertura]]), Chamados[[#This Row],[Fechamento]]-Chamados[[#This Row],[Abertura]], "")</f>
        <v>0.46151620370801538</v>
      </c>
      <c r="E115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8" s="15" t="s">
        <v>14</v>
      </c>
      <c r="G1158" s="16">
        <v>252857723</v>
      </c>
      <c r="H1158" s="15" t="s">
        <v>276</v>
      </c>
      <c r="I1158" s="17" t="s">
        <v>223</v>
      </c>
    </row>
    <row r="1159" spans="1:9" x14ac:dyDescent="0.2">
      <c r="A1159" s="13">
        <v>1256</v>
      </c>
      <c r="B1159" s="37">
        <v>44078.836238425924</v>
      </c>
      <c r="C1159" s="37">
        <v>44079.087291666663</v>
      </c>
      <c r="D1159" s="14">
        <f>IF(AND(Chamados[[#This Row],[Abertura]]&gt;0, Chamados[[#This Row],[Fechamento]]&gt;0, Chamados[[#This Row],[Fechamento]]&gt;Chamados[[#This Row],[Abertura]]), Chamados[[#This Row],[Fechamento]]-Chamados[[#This Row],[Abertura]], "")</f>
        <v>0.25105324073956581</v>
      </c>
      <c r="E115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59" s="15" t="s">
        <v>19</v>
      </c>
      <c r="G1159" s="16">
        <v>655945026</v>
      </c>
      <c r="H1159" s="15" t="s">
        <v>278</v>
      </c>
      <c r="I1159" s="17" t="s">
        <v>63</v>
      </c>
    </row>
    <row r="1160" spans="1:9" x14ac:dyDescent="0.2">
      <c r="A1160" s="13">
        <v>1257</v>
      </c>
      <c r="B1160" s="37">
        <v>44079.406655092593</v>
      </c>
      <c r="C1160" s="37">
        <v>44079.001493055555</v>
      </c>
      <c r="D1160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16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160" s="15" t="s">
        <v>20</v>
      </c>
      <c r="G1160" s="16">
        <v>749166372</v>
      </c>
      <c r="H1160" s="15" t="s">
        <v>277</v>
      </c>
      <c r="I1160" s="17" t="s">
        <v>205</v>
      </c>
    </row>
    <row r="1161" spans="1:9" x14ac:dyDescent="0.2">
      <c r="A1161" s="13">
        <v>1258</v>
      </c>
      <c r="B1161" s="37">
        <v>44079.578923611109</v>
      </c>
      <c r="C1161" s="37">
        <v>44079.9924537037</v>
      </c>
      <c r="D1161" s="14">
        <f>IF(AND(Chamados[[#This Row],[Abertura]]&gt;0, Chamados[[#This Row],[Fechamento]]&gt;0, Chamados[[#This Row],[Fechamento]]&gt;Chamados[[#This Row],[Abertura]]), Chamados[[#This Row],[Fechamento]]-Chamados[[#This Row],[Abertura]], "")</f>
        <v>0.41353009259182727</v>
      </c>
      <c r="E116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61" s="15" t="s">
        <v>21</v>
      </c>
      <c r="G1161" s="16">
        <v>300983228</v>
      </c>
      <c r="H1161" s="15" t="s">
        <v>270</v>
      </c>
      <c r="I1161" s="17" t="s">
        <v>204</v>
      </c>
    </row>
    <row r="1162" spans="1:9" x14ac:dyDescent="0.2">
      <c r="A1162" s="13">
        <v>1259</v>
      </c>
      <c r="B1162" s="37">
        <v>44080.043819444443</v>
      </c>
      <c r="C1162" s="37">
        <v>44081.634421296294</v>
      </c>
      <c r="D1162" s="14">
        <f>IF(AND(Chamados[[#This Row],[Abertura]]&gt;0, Chamados[[#This Row],[Fechamento]]&gt;0, Chamados[[#This Row],[Fechamento]]&gt;Chamados[[#This Row],[Abertura]]), Chamados[[#This Row],[Fechamento]]-Chamados[[#This Row],[Abertura]], "")</f>
        <v>1.5906018518508063</v>
      </c>
      <c r="E116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62" s="15" t="s">
        <v>21</v>
      </c>
      <c r="G1162" s="16">
        <v>466046582</v>
      </c>
      <c r="H1162" s="15" t="s">
        <v>276</v>
      </c>
      <c r="I1162" s="17" t="s">
        <v>48</v>
      </c>
    </row>
    <row r="1163" spans="1:9" x14ac:dyDescent="0.2">
      <c r="A1163" s="13">
        <v>1260</v>
      </c>
      <c r="B1163" s="37">
        <v>44080.773761574077</v>
      </c>
      <c r="C1163" s="37">
        <v>44082.03875</v>
      </c>
      <c r="D1163" s="14">
        <f>IF(AND(Chamados[[#This Row],[Abertura]]&gt;0, Chamados[[#This Row],[Fechamento]]&gt;0, Chamados[[#This Row],[Fechamento]]&gt;Chamados[[#This Row],[Abertura]]), Chamados[[#This Row],[Fechamento]]-Chamados[[#This Row],[Abertura]], "")</f>
        <v>1.2649884259226383</v>
      </c>
      <c r="E116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63" s="15" t="s">
        <v>10</v>
      </c>
      <c r="G1163" s="16">
        <v>405233080</v>
      </c>
      <c r="H1163" s="15" t="s">
        <v>277</v>
      </c>
      <c r="I1163" s="17" t="s">
        <v>248</v>
      </c>
    </row>
    <row r="1164" spans="1:9" x14ac:dyDescent="0.2">
      <c r="A1164" s="13">
        <v>1261</v>
      </c>
      <c r="B1164" s="37">
        <v>44080.95579861111</v>
      </c>
      <c r="C1164" s="37">
        <v>44081.592499999999</v>
      </c>
      <c r="D1164" s="14">
        <f>IF(AND(Chamados[[#This Row],[Abertura]]&gt;0, Chamados[[#This Row],[Fechamento]]&gt;0, Chamados[[#This Row],[Fechamento]]&gt;Chamados[[#This Row],[Abertura]]), Chamados[[#This Row],[Fechamento]]-Chamados[[#This Row],[Abertura]], "")</f>
        <v>0.6367013888884685</v>
      </c>
      <c r="E116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64" s="15" t="s">
        <v>269</v>
      </c>
      <c r="G1164" s="16">
        <v>427874061</v>
      </c>
      <c r="H1164" s="15" t="s">
        <v>277</v>
      </c>
      <c r="I1164" s="17" t="s">
        <v>56</v>
      </c>
    </row>
    <row r="1165" spans="1:9" x14ac:dyDescent="0.2">
      <c r="A1165" s="13">
        <v>1262</v>
      </c>
      <c r="B1165" s="37">
        <v>44081.038738425923</v>
      </c>
      <c r="C1165" s="37">
        <v>44082.001747685186</v>
      </c>
      <c r="D1165" s="14">
        <f>IF(AND(Chamados[[#This Row],[Abertura]]&gt;0, Chamados[[#This Row],[Fechamento]]&gt;0, Chamados[[#This Row],[Fechamento]]&gt;Chamados[[#This Row],[Abertura]]), Chamados[[#This Row],[Fechamento]]-Chamados[[#This Row],[Abertura]], "")</f>
        <v>0.96300925926334457</v>
      </c>
      <c r="E116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65" s="15" t="s">
        <v>285</v>
      </c>
      <c r="G1165" s="16">
        <v>880286227</v>
      </c>
      <c r="H1165" s="15" t="s">
        <v>276</v>
      </c>
      <c r="I1165" s="17" t="s">
        <v>139</v>
      </c>
    </row>
    <row r="1166" spans="1:9" x14ac:dyDescent="0.2">
      <c r="A1166" s="13">
        <v>1263</v>
      </c>
      <c r="B1166" s="37">
        <v>44081.051365740743</v>
      </c>
      <c r="C1166" s="37">
        <v>44082.835231481484</v>
      </c>
      <c r="D1166" s="14">
        <f>IF(AND(Chamados[[#This Row],[Abertura]]&gt;0, Chamados[[#This Row],[Fechamento]]&gt;0, Chamados[[#This Row],[Fechamento]]&gt;Chamados[[#This Row],[Abertura]]), Chamados[[#This Row],[Fechamento]]-Chamados[[#This Row],[Abertura]], "")</f>
        <v>1.783865740741021</v>
      </c>
      <c r="E116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66" s="15" t="s">
        <v>14</v>
      </c>
      <c r="G1166" s="16">
        <v>904432194</v>
      </c>
      <c r="H1166" s="15" t="s">
        <v>277</v>
      </c>
      <c r="I1166" s="17" t="s">
        <v>61</v>
      </c>
    </row>
    <row r="1167" spans="1:9" x14ac:dyDescent="0.2">
      <c r="A1167" s="13">
        <v>1264</v>
      </c>
      <c r="B1167" s="37">
        <v>44081.133576388886</v>
      </c>
      <c r="C1167" s="37">
        <v>44081.435636574075</v>
      </c>
      <c r="D1167" s="14">
        <f>IF(AND(Chamados[[#This Row],[Abertura]]&gt;0, Chamados[[#This Row],[Fechamento]]&gt;0, Chamados[[#This Row],[Fechamento]]&gt;Chamados[[#This Row],[Abertura]]), Chamados[[#This Row],[Fechamento]]-Chamados[[#This Row],[Abertura]], "")</f>
        <v>0.30206018518947531</v>
      </c>
      <c r="E116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67" s="15" t="s">
        <v>284</v>
      </c>
      <c r="G1167" s="16">
        <v>111564929</v>
      </c>
      <c r="H1167" s="15" t="s">
        <v>270</v>
      </c>
      <c r="I1167" s="17" t="s">
        <v>95</v>
      </c>
    </row>
    <row r="1168" spans="1:9" x14ac:dyDescent="0.2">
      <c r="A1168" s="13">
        <v>1265</v>
      </c>
      <c r="B1168" s="37">
        <v>44081.271597222221</v>
      </c>
      <c r="C1168" s="37">
        <v>44080.592164351852</v>
      </c>
      <c r="D1168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16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168" s="15" t="s">
        <v>16</v>
      </c>
      <c r="G1168" s="16">
        <v>559226454</v>
      </c>
      <c r="H1168" s="15" t="s">
        <v>270</v>
      </c>
      <c r="I1168" s="17" t="s">
        <v>175</v>
      </c>
    </row>
    <row r="1169" spans="1:9" x14ac:dyDescent="0.2">
      <c r="A1169" s="13">
        <v>1266</v>
      </c>
      <c r="B1169" s="37">
        <v>44081.600995370369</v>
      </c>
      <c r="C1169" s="37">
        <v>44083.19703703704</v>
      </c>
      <c r="D1169" s="14">
        <f>IF(AND(Chamados[[#This Row],[Abertura]]&gt;0, Chamados[[#This Row],[Fechamento]]&gt;0, Chamados[[#This Row],[Fechamento]]&gt;Chamados[[#This Row],[Abertura]]), Chamados[[#This Row],[Fechamento]]-Chamados[[#This Row],[Abertura]], "")</f>
        <v>1.5960416666712263</v>
      </c>
      <c r="E116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69" s="15" t="s">
        <v>14</v>
      </c>
      <c r="G1169" s="16">
        <v>707809103</v>
      </c>
      <c r="H1169" s="15" t="s">
        <v>270</v>
      </c>
      <c r="I1169" s="17" t="s">
        <v>199</v>
      </c>
    </row>
    <row r="1170" spans="1:9" x14ac:dyDescent="0.2">
      <c r="A1170" s="13">
        <v>1267</v>
      </c>
      <c r="B1170" s="37">
        <v>44081.766041666669</v>
      </c>
      <c r="C1170" s="37">
        <v>44082.744363425925</v>
      </c>
      <c r="D1170" s="14">
        <f>IF(AND(Chamados[[#This Row],[Abertura]]&gt;0, Chamados[[#This Row],[Fechamento]]&gt;0, Chamados[[#This Row],[Fechamento]]&gt;Chamados[[#This Row],[Abertura]]), Chamados[[#This Row],[Fechamento]]-Chamados[[#This Row],[Abertura]], "")</f>
        <v>0.97832175925577758</v>
      </c>
      <c r="E117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0" s="15" t="s">
        <v>21</v>
      </c>
      <c r="G1170" s="16">
        <v>330117079</v>
      </c>
      <c r="H1170" s="15" t="s">
        <v>270</v>
      </c>
      <c r="I1170" s="17" t="s">
        <v>264</v>
      </c>
    </row>
    <row r="1171" spans="1:9" x14ac:dyDescent="0.2">
      <c r="A1171" s="13">
        <v>1268</v>
      </c>
      <c r="B1171" s="37">
        <v>44082.314583333333</v>
      </c>
      <c r="C1171" s="37">
        <v>44084.114120370374</v>
      </c>
      <c r="D1171" s="14">
        <f>IF(AND(Chamados[[#This Row],[Abertura]]&gt;0, Chamados[[#This Row],[Fechamento]]&gt;0, Chamados[[#This Row],[Fechamento]]&gt;Chamados[[#This Row],[Abertura]]), Chamados[[#This Row],[Fechamento]]-Chamados[[#This Row],[Abertura]], "")</f>
        <v>1.7995370370408637</v>
      </c>
      <c r="E117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71" s="15" t="s">
        <v>13</v>
      </c>
      <c r="G1171" s="16">
        <v>120607574</v>
      </c>
      <c r="H1171" s="15" t="s">
        <v>276</v>
      </c>
      <c r="I1171" s="17" t="s">
        <v>59</v>
      </c>
    </row>
    <row r="1172" spans="1:9" x14ac:dyDescent="0.2">
      <c r="A1172" s="13">
        <v>1269</v>
      </c>
      <c r="B1172" s="37">
        <v>44082.518020833333</v>
      </c>
      <c r="C1172" s="37">
        <v>44083.098252314812</v>
      </c>
      <c r="D1172" s="14">
        <f>IF(AND(Chamados[[#This Row],[Abertura]]&gt;0, Chamados[[#This Row],[Fechamento]]&gt;0, Chamados[[#This Row],[Fechamento]]&gt;Chamados[[#This Row],[Abertura]]), Chamados[[#This Row],[Fechamento]]-Chamados[[#This Row],[Abertura]], "")</f>
        <v>0.58023148147913162</v>
      </c>
      <c r="E117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2" s="15" t="s">
        <v>12</v>
      </c>
      <c r="G1172" s="16">
        <v>458468644</v>
      </c>
      <c r="H1172" s="15" t="s">
        <v>270</v>
      </c>
      <c r="I1172" s="17" t="s">
        <v>181</v>
      </c>
    </row>
    <row r="1173" spans="1:9" x14ac:dyDescent="0.2">
      <c r="A1173" s="13">
        <v>1270</v>
      </c>
      <c r="B1173" s="37">
        <v>44083.269328703704</v>
      </c>
      <c r="C1173" s="37">
        <v>44083.594143518516</v>
      </c>
      <c r="D1173" s="14">
        <f>IF(AND(Chamados[[#This Row],[Abertura]]&gt;0, Chamados[[#This Row],[Fechamento]]&gt;0, Chamados[[#This Row],[Fechamento]]&gt;Chamados[[#This Row],[Abertura]]), Chamados[[#This Row],[Fechamento]]-Chamados[[#This Row],[Abertura]], "")</f>
        <v>0.32481481481227092</v>
      </c>
      <c r="E117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3" s="15" t="s">
        <v>11</v>
      </c>
      <c r="G1173" s="16">
        <v>484462248</v>
      </c>
      <c r="H1173" s="15" t="s">
        <v>270</v>
      </c>
      <c r="I1173" s="17" t="s">
        <v>212</v>
      </c>
    </row>
    <row r="1174" spans="1:9" x14ac:dyDescent="0.2">
      <c r="A1174" s="13">
        <v>1271</v>
      </c>
      <c r="B1174" s="37">
        <v>44083.489814814813</v>
      </c>
      <c r="C1174" s="37">
        <v>44082.334340277775</v>
      </c>
      <c r="D1174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17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174" s="15" t="s">
        <v>19</v>
      </c>
      <c r="G1174" s="16">
        <v>635080419</v>
      </c>
      <c r="H1174" s="15" t="s">
        <v>277</v>
      </c>
      <c r="I1174" s="17" t="s">
        <v>79</v>
      </c>
    </row>
    <row r="1175" spans="1:9" x14ac:dyDescent="0.2">
      <c r="A1175" s="13">
        <v>1272</v>
      </c>
      <c r="B1175" s="37">
        <v>44083.541076388887</v>
      </c>
      <c r="C1175" s="37">
        <v>44083.5</v>
      </c>
      <c r="D1175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17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175" s="15" t="s">
        <v>269</v>
      </c>
      <c r="G1175" s="16">
        <v>757285805</v>
      </c>
      <c r="H1175" s="15" t="s">
        <v>276</v>
      </c>
      <c r="I1175" s="17" t="s">
        <v>76</v>
      </c>
    </row>
    <row r="1176" spans="1:9" x14ac:dyDescent="0.2">
      <c r="A1176" s="13">
        <v>1273</v>
      </c>
      <c r="B1176" s="37">
        <v>44084.391759259262</v>
      </c>
      <c r="C1176" s="37">
        <v>44085.781435185185</v>
      </c>
      <c r="D1176" s="14">
        <f>IF(AND(Chamados[[#This Row],[Abertura]]&gt;0, Chamados[[#This Row],[Fechamento]]&gt;0, Chamados[[#This Row],[Fechamento]]&gt;Chamados[[#This Row],[Abertura]]), Chamados[[#This Row],[Fechamento]]-Chamados[[#This Row],[Abertura]], "")</f>
        <v>1.3896759259223472</v>
      </c>
      <c r="E117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76" s="15" t="s">
        <v>19</v>
      </c>
      <c r="G1176" s="16">
        <v>665182196</v>
      </c>
      <c r="H1176" s="15" t="s">
        <v>270</v>
      </c>
      <c r="I1176" s="17" t="s">
        <v>112</v>
      </c>
    </row>
    <row r="1177" spans="1:9" x14ac:dyDescent="0.2">
      <c r="A1177" s="13">
        <v>1274</v>
      </c>
      <c r="B1177" s="37">
        <v>44084.412326388891</v>
      </c>
      <c r="C1177" s="37">
        <v>44085.266782407409</v>
      </c>
      <c r="D1177" s="14">
        <f>IF(AND(Chamados[[#This Row],[Abertura]]&gt;0, Chamados[[#This Row],[Fechamento]]&gt;0, Chamados[[#This Row],[Fechamento]]&gt;Chamados[[#This Row],[Abertura]]), Chamados[[#This Row],[Fechamento]]-Chamados[[#This Row],[Abertura]], "")</f>
        <v>0.85445601851824904</v>
      </c>
      <c r="E117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7" s="15" t="s">
        <v>13</v>
      </c>
      <c r="G1177" s="16">
        <v>360062674</v>
      </c>
      <c r="H1177" s="15" t="s">
        <v>276</v>
      </c>
      <c r="I1177" s="17" t="s">
        <v>263</v>
      </c>
    </row>
    <row r="1178" spans="1:9" x14ac:dyDescent="0.2">
      <c r="A1178" s="13">
        <v>1275</v>
      </c>
      <c r="B1178" s="37">
        <v>44084.80190972222</v>
      </c>
      <c r="C1178" s="37">
        <v>44084.867361111108</v>
      </c>
      <c r="D1178" s="14">
        <f>IF(AND(Chamados[[#This Row],[Abertura]]&gt;0, Chamados[[#This Row],[Fechamento]]&gt;0, Chamados[[#This Row],[Fechamento]]&gt;Chamados[[#This Row],[Abertura]]), Chamados[[#This Row],[Fechamento]]-Chamados[[#This Row],[Abertura]], "")</f>
        <v>6.5451388887595385E-2</v>
      </c>
      <c r="E117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8" s="15" t="s">
        <v>284</v>
      </c>
      <c r="G1178" s="16">
        <v>91163427</v>
      </c>
      <c r="H1178" s="15" t="s">
        <v>276</v>
      </c>
      <c r="I1178" s="17" t="s">
        <v>74</v>
      </c>
    </row>
    <row r="1179" spans="1:9" x14ac:dyDescent="0.2">
      <c r="A1179" s="13">
        <v>1276</v>
      </c>
      <c r="B1179" s="37">
        <v>44084.979062500002</v>
      </c>
      <c r="C1179" s="37">
        <v>44085.216249999998</v>
      </c>
      <c r="D1179" s="14">
        <f>IF(AND(Chamados[[#This Row],[Abertura]]&gt;0, Chamados[[#This Row],[Fechamento]]&gt;0, Chamados[[#This Row],[Fechamento]]&gt;Chamados[[#This Row],[Abertura]]), Chamados[[#This Row],[Fechamento]]-Chamados[[#This Row],[Abertura]], "")</f>
        <v>0.23718749999534339</v>
      </c>
      <c r="E117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79" s="15" t="s">
        <v>12</v>
      </c>
      <c r="G1179" s="16">
        <v>937994004</v>
      </c>
      <c r="H1179" s="15" t="s">
        <v>270</v>
      </c>
      <c r="I1179" s="17" t="s">
        <v>170</v>
      </c>
    </row>
    <row r="1180" spans="1:9" x14ac:dyDescent="0.2">
      <c r="A1180" s="13">
        <v>1277</v>
      </c>
      <c r="B1180" s="37">
        <v>44085.135416666664</v>
      </c>
      <c r="C1180" s="37">
        <v>44086.440891203703</v>
      </c>
      <c r="D1180" s="14">
        <f>IF(AND(Chamados[[#This Row],[Abertura]]&gt;0, Chamados[[#This Row],[Fechamento]]&gt;0, Chamados[[#This Row],[Fechamento]]&gt;Chamados[[#This Row],[Abertura]]), Chamados[[#This Row],[Fechamento]]-Chamados[[#This Row],[Abertura]], "")</f>
        <v>1.3054745370391174</v>
      </c>
      <c r="E118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80" s="15" t="s">
        <v>8</v>
      </c>
      <c r="G1180" s="16">
        <v>985645756</v>
      </c>
      <c r="H1180" s="15" t="s">
        <v>276</v>
      </c>
      <c r="I1180" s="17" t="s">
        <v>97</v>
      </c>
    </row>
    <row r="1181" spans="1:9" x14ac:dyDescent="0.2">
      <c r="A1181" s="13">
        <v>1278</v>
      </c>
      <c r="B1181" s="37">
        <v>44085.237604166665</v>
      </c>
      <c r="C1181" s="37">
        <v>44087.0471412037</v>
      </c>
      <c r="D1181" s="14">
        <f>IF(AND(Chamados[[#This Row],[Abertura]]&gt;0, Chamados[[#This Row],[Fechamento]]&gt;0, Chamados[[#This Row],[Fechamento]]&gt;Chamados[[#This Row],[Abertura]]), Chamados[[#This Row],[Fechamento]]-Chamados[[#This Row],[Abertura]], "")</f>
        <v>1.809537037035625</v>
      </c>
      <c r="E118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81" s="15" t="s">
        <v>9</v>
      </c>
      <c r="G1181" s="16">
        <v>860014150</v>
      </c>
      <c r="H1181" s="15" t="s">
        <v>276</v>
      </c>
      <c r="I1181" s="17" t="s">
        <v>172</v>
      </c>
    </row>
    <row r="1182" spans="1:9" x14ac:dyDescent="0.2">
      <c r="A1182" s="13">
        <v>1279</v>
      </c>
      <c r="B1182" s="37">
        <v>44085.284490740742</v>
      </c>
      <c r="C1182" s="37">
        <v>44086.010347222225</v>
      </c>
      <c r="D1182" s="14">
        <f>IF(AND(Chamados[[#This Row],[Abertura]]&gt;0, Chamados[[#This Row],[Fechamento]]&gt;0, Chamados[[#This Row],[Fechamento]]&gt;Chamados[[#This Row],[Abertura]]), Chamados[[#This Row],[Fechamento]]-Chamados[[#This Row],[Abertura]], "")</f>
        <v>0.72585648148378823</v>
      </c>
      <c r="E118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2" s="15" t="s">
        <v>13</v>
      </c>
      <c r="G1182" s="16">
        <v>49787645</v>
      </c>
      <c r="H1182" s="15" t="s">
        <v>277</v>
      </c>
      <c r="I1182" s="17" t="s">
        <v>36</v>
      </c>
    </row>
    <row r="1183" spans="1:9" x14ac:dyDescent="0.2">
      <c r="A1183" s="13">
        <v>1280</v>
      </c>
      <c r="B1183" s="37">
        <v>44085.564884259256</v>
      </c>
      <c r="C1183" s="37">
        <v>44086.475775462961</v>
      </c>
      <c r="D1183" s="14">
        <f>IF(AND(Chamados[[#This Row],[Abertura]]&gt;0, Chamados[[#This Row],[Fechamento]]&gt;0, Chamados[[#This Row],[Fechamento]]&gt;Chamados[[#This Row],[Abertura]]), Chamados[[#This Row],[Fechamento]]-Chamados[[#This Row],[Abertura]], "")</f>
        <v>0.91089120370452292</v>
      </c>
      <c r="E118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3" s="15" t="s">
        <v>284</v>
      </c>
      <c r="G1183" s="16">
        <v>822042300</v>
      </c>
      <c r="H1183" s="15" t="s">
        <v>270</v>
      </c>
      <c r="I1183" s="17" t="s">
        <v>262</v>
      </c>
    </row>
    <row r="1184" spans="1:9" x14ac:dyDescent="0.2">
      <c r="A1184" s="13">
        <v>1281</v>
      </c>
      <c r="B1184" s="37">
        <v>44086.435590277775</v>
      </c>
      <c r="C1184" s="37">
        <v>44087.07371527778</v>
      </c>
      <c r="D1184" s="14">
        <f>IF(AND(Chamados[[#This Row],[Abertura]]&gt;0, Chamados[[#This Row],[Fechamento]]&gt;0, Chamados[[#This Row],[Fechamento]]&gt;Chamados[[#This Row],[Abertura]]), Chamados[[#This Row],[Fechamento]]-Chamados[[#This Row],[Abertura]], "")</f>
        <v>0.63812500000494765</v>
      </c>
      <c r="E118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4" s="15" t="s">
        <v>16</v>
      </c>
      <c r="G1184" s="16">
        <v>469801440</v>
      </c>
      <c r="H1184" s="15" t="s">
        <v>278</v>
      </c>
      <c r="I1184" s="17" t="s">
        <v>167</v>
      </c>
    </row>
    <row r="1185" spans="1:9" x14ac:dyDescent="0.2">
      <c r="A1185" s="13">
        <v>1282</v>
      </c>
      <c r="B1185" s="37">
        <v>44086.447824074072</v>
      </c>
      <c r="C1185" s="37">
        <v>44088.047199074077</v>
      </c>
      <c r="D1185" s="14">
        <f>IF(AND(Chamados[[#This Row],[Abertura]]&gt;0, Chamados[[#This Row],[Fechamento]]&gt;0, Chamados[[#This Row],[Fechamento]]&gt;Chamados[[#This Row],[Abertura]]), Chamados[[#This Row],[Fechamento]]-Chamados[[#This Row],[Abertura]], "")</f>
        <v>1.5993750000052387</v>
      </c>
      <c r="E118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85" s="15" t="s">
        <v>13</v>
      </c>
      <c r="G1185" s="16">
        <v>78530920</v>
      </c>
      <c r="H1185" s="15" t="s">
        <v>270</v>
      </c>
      <c r="I1185" s="17" t="s">
        <v>148</v>
      </c>
    </row>
    <row r="1186" spans="1:9" x14ac:dyDescent="0.2">
      <c r="A1186" s="13">
        <v>1283</v>
      </c>
      <c r="B1186" s="37">
        <v>44086.745162037034</v>
      </c>
      <c r="C1186" s="37">
        <v>44087.722210648149</v>
      </c>
      <c r="D1186" s="14">
        <f>IF(AND(Chamados[[#This Row],[Abertura]]&gt;0, Chamados[[#This Row],[Fechamento]]&gt;0, Chamados[[#This Row],[Fechamento]]&gt;Chamados[[#This Row],[Abertura]]), Chamados[[#This Row],[Fechamento]]-Chamados[[#This Row],[Abertura]], "")</f>
        <v>0.97704861111560604</v>
      </c>
      <c r="E118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6" s="15" t="s">
        <v>15</v>
      </c>
      <c r="G1186" s="16">
        <v>925202432</v>
      </c>
      <c r="H1186" s="15" t="s">
        <v>277</v>
      </c>
      <c r="I1186" s="17" t="s">
        <v>28</v>
      </c>
    </row>
    <row r="1187" spans="1:9" x14ac:dyDescent="0.2">
      <c r="A1187" s="13">
        <v>1284</v>
      </c>
      <c r="B1187" s="37">
        <v>44086.765104166669</v>
      </c>
      <c r="C1187" s="37">
        <v>44087.976168981484</v>
      </c>
      <c r="D1187" s="14">
        <f>IF(AND(Chamados[[#This Row],[Abertura]]&gt;0, Chamados[[#This Row],[Fechamento]]&gt;0, Chamados[[#This Row],[Fechamento]]&gt;Chamados[[#This Row],[Abertura]]), Chamados[[#This Row],[Fechamento]]-Chamados[[#This Row],[Abertura]], "")</f>
        <v>1.2110648148154723</v>
      </c>
      <c r="E118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87" s="15" t="s">
        <v>14</v>
      </c>
      <c r="G1187" s="16">
        <v>776793246</v>
      </c>
      <c r="H1187" s="15" t="s">
        <v>277</v>
      </c>
      <c r="I1187" s="17" t="s">
        <v>40</v>
      </c>
    </row>
    <row r="1188" spans="1:9" x14ac:dyDescent="0.2">
      <c r="A1188" s="13">
        <v>1285</v>
      </c>
      <c r="B1188" s="37">
        <v>44087.160960648151</v>
      </c>
      <c r="C1188" s="37">
        <v>44087.252592592595</v>
      </c>
      <c r="D1188" s="14">
        <f>IF(AND(Chamados[[#This Row],[Abertura]]&gt;0, Chamados[[#This Row],[Fechamento]]&gt;0, Chamados[[#This Row],[Fechamento]]&gt;Chamados[[#This Row],[Abertura]]), Chamados[[#This Row],[Fechamento]]-Chamados[[#This Row],[Abertura]], "")</f>
        <v>9.1631944444088731E-2</v>
      </c>
      <c r="E118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8" s="15" t="s">
        <v>285</v>
      </c>
      <c r="G1188" s="16">
        <v>130727948</v>
      </c>
      <c r="H1188" s="15" t="s">
        <v>276</v>
      </c>
      <c r="I1188" s="17" t="s">
        <v>27</v>
      </c>
    </row>
    <row r="1189" spans="1:9" x14ac:dyDescent="0.2">
      <c r="A1189" s="13">
        <v>1286</v>
      </c>
      <c r="B1189" s="37">
        <v>44087.244895833333</v>
      </c>
      <c r="C1189" s="37">
        <v>44087.865555555552</v>
      </c>
      <c r="D1189" s="14">
        <f>IF(AND(Chamados[[#This Row],[Abertura]]&gt;0, Chamados[[#This Row],[Fechamento]]&gt;0, Chamados[[#This Row],[Fechamento]]&gt;Chamados[[#This Row],[Abertura]]), Chamados[[#This Row],[Fechamento]]-Chamados[[#This Row],[Abertura]], "")</f>
        <v>0.62065972221898846</v>
      </c>
      <c r="E118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89" s="15" t="s">
        <v>17</v>
      </c>
      <c r="G1189" s="16">
        <v>650587417</v>
      </c>
      <c r="H1189" s="15" t="s">
        <v>270</v>
      </c>
      <c r="I1189" s="17" t="s">
        <v>219</v>
      </c>
    </row>
    <row r="1190" spans="1:9" x14ac:dyDescent="0.2">
      <c r="A1190" s="13">
        <v>1287</v>
      </c>
      <c r="B1190" s="37">
        <v>44087.245844907404</v>
      </c>
      <c r="C1190" s="37">
        <v>44087.826354166667</v>
      </c>
      <c r="D1190" s="14">
        <f>IF(AND(Chamados[[#This Row],[Abertura]]&gt;0, Chamados[[#This Row],[Fechamento]]&gt;0, Chamados[[#This Row],[Fechamento]]&gt;Chamados[[#This Row],[Abertura]]), Chamados[[#This Row],[Fechamento]]-Chamados[[#This Row],[Abertura]], "")</f>
        <v>0.58050925926363561</v>
      </c>
      <c r="E119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0" s="15" t="s">
        <v>285</v>
      </c>
      <c r="G1190" s="16">
        <v>973293774</v>
      </c>
      <c r="H1190" s="15" t="s">
        <v>278</v>
      </c>
      <c r="I1190" s="17" t="s">
        <v>260</v>
      </c>
    </row>
    <row r="1191" spans="1:9" x14ac:dyDescent="0.2">
      <c r="A1191" s="13">
        <v>1288</v>
      </c>
      <c r="B1191" s="37">
        <v>44087.284270833334</v>
      </c>
      <c r="C1191" s="37">
        <v>44087.872129629628</v>
      </c>
      <c r="D1191" s="14">
        <f>IF(AND(Chamados[[#This Row],[Abertura]]&gt;0, Chamados[[#This Row],[Fechamento]]&gt;0, Chamados[[#This Row],[Fechamento]]&gt;Chamados[[#This Row],[Abertura]]), Chamados[[#This Row],[Fechamento]]-Chamados[[#This Row],[Abertura]], "")</f>
        <v>0.58785879629431292</v>
      </c>
      <c r="E119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1" s="15" t="s">
        <v>12</v>
      </c>
      <c r="G1191" s="16">
        <v>513903906</v>
      </c>
      <c r="H1191" s="15" t="s">
        <v>276</v>
      </c>
      <c r="I1191" s="17" t="s">
        <v>51</v>
      </c>
    </row>
    <row r="1192" spans="1:9" x14ac:dyDescent="0.2">
      <c r="A1192" s="13">
        <v>1289</v>
      </c>
      <c r="B1192" s="37">
        <v>44087.507291666669</v>
      </c>
      <c r="C1192" s="37">
        <v>44088.165138888886</v>
      </c>
      <c r="D1192" s="14">
        <f>IF(AND(Chamados[[#This Row],[Abertura]]&gt;0, Chamados[[#This Row],[Fechamento]]&gt;0, Chamados[[#This Row],[Fechamento]]&gt;Chamados[[#This Row],[Abertura]]), Chamados[[#This Row],[Fechamento]]-Chamados[[#This Row],[Abertura]], "")</f>
        <v>0.65784722221724223</v>
      </c>
      <c r="E119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2" s="15" t="s">
        <v>18</v>
      </c>
      <c r="G1192" s="16">
        <v>228956427</v>
      </c>
      <c r="H1192" s="15" t="s">
        <v>276</v>
      </c>
      <c r="I1192" s="17" t="s">
        <v>96</v>
      </c>
    </row>
    <row r="1193" spans="1:9" x14ac:dyDescent="0.2">
      <c r="A1193" s="13">
        <v>1290</v>
      </c>
      <c r="B1193" s="37">
        <v>44087.746493055558</v>
      </c>
      <c r="C1193" s="37">
        <v>44087.0547337963</v>
      </c>
      <c r="D1193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19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193" s="15" t="s">
        <v>10</v>
      </c>
      <c r="G1193" s="16">
        <v>616837787</v>
      </c>
      <c r="H1193" s="15" t="s">
        <v>270</v>
      </c>
      <c r="I1193" s="17" t="s">
        <v>120</v>
      </c>
    </row>
    <row r="1194" spans="1:9" x14ac:dyDescent="0.2">
      <c r="A1194" s="13">
        <v>1291</v>
      </c>
      <c r="B1194" s="37">
        <v>44088.749108796299</v>
      </c>
      <c r="C1194" s="37">
        <v>44090.36990740741</v>
      </c>
      <c r="D1194" s="14">
        <f>IF(AND(Chamados[[#This Row],[Abertura]]&gt;0, Chamados[[#This Row],[Fechamento]]&gt;0, Chamados[[#This Row],[Fechamento]]&gt;Chamados[[#This Row],[Abertura]]), Chamados[[#This Row],[Fechamento]]-Chamados[[#This Row],[Abertura]], "")</f>
        <v>1.6207986111112405</v>
      </c>
      <c r="E119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94" s="15" t="s">
        <v>11</v>
      </c>
      <c r="G1194" s="16">
        <v>238322848</v>
      </c>
      <c r="H1194" s="15" t="s">
        <v>276</v>
      </c>
      <c r="I1194" s="17" t="s">
        <v>125</v>
      </c>
    </row>
    <row r="1195" spans="1:9" x14ac:dyDescent="0.2">
      <c r="A1195" s="13">
        <v>1292</v>
      </c>
      <c r="B1195" s="37">
        <v>44089.373287037037</v>
      </c>
      <c r="C1195" s="37">
        <v>44089.503472222219</v>
      </c>
      <c r="D1195" s="14">
        <f>IF(AND(Chamados[[#This Row],[Abertura]]&gt;0, Chamados[[#This Row],[Fechamento]]&gt;0, Chamados[[#This Row],[Fechamento]]&gt;Chamados[[#This Row],[Abertura]]), Chamados[[#This Row],[Fechamento]]-Chamados[[#This Row],[Abertura]], "")</f>
        <v>0.13018518518219935</v>
      </c>
      <c r="E119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5" s="15" t="s">
        <v>14</v>
      </c>
      <c r="G1195" s="16">
        <v>383146359</v>
      </c>
      <c r="H1195" s="15" t="s">
        <v>276</v>
      </c>
      <c r="I1195" s="17" t="s">
        <v>173</v>
      </c>
    </row>
    <row r="1196" spans="1:9" x14ac:dyDescent="0.2">
      <c r="A1196" s="13">
        <v>1293</v>
      </c>
      <c r="B1196" s="37">
        <v>44089.411608796298</v>
      </c>
      <c r="C1196" s="37">
        <v>44089.598460648151</v>
      </c>
      <c r="D1196" s="14">
        <f>IF(AND(Chamados[[#This Row],[Abertura]]&gt;0, Chamados[[#This Row],[Fechamento]]&gt;0, Chamados[[#This Row],[Fechamento]]&gt;Chamados[[#This Row],[Abertura]]), Chamados[[#This Row],[Fechamento]]-Chamados[[#This Row],[Abertura]], "")</f>
        <v>0.18685185185313458</v>
      </c>
      <c r="E119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6" s="15" t="s">
        <v>15</v>
      </c>
      <c r="G1196" s="16">
        <v>63231779</v>
      </c>
      <c r="H1196" s="15" t="s">
        <v>276</v>
      </c>
      <c r="I1196" s="17" t="s">
        <v>138</v>
      </c>
    </row>
    <row r="1197" spans="1:9" x14ac:dyDescent="0.2">
      <c r="A1197" s="13">
        <v>1294</v>
      </c>
      <c r="B1197" s="37">
        <v>44089.857974537037</v>
      </c>
      <c r="C1197" s="37">
        <v>44090.16443287037</v>
      </c>
      <c r="D1197" s="14">
        <f>IF(AND(Chamados[[#This Row],[Abertura]]&gt;0, Chamados[[#This Row],[Fechamento]]&gt;0, Chamados[[#This Row],[Fechamento]]&gt;Chamados[[#This Row],[Abertura]]), Chamados[[#This Row],[Fechamento]]-Chamados[[#This Row],[Abertura]], "")</f>
        <v>0.30645833333255723</v>
      </c>
      <c r="E119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7" s="15" t="s">
        <v>284</v>
      </c>
      <c r="G1197" s="16">
        <v>364246505</v>
      </c>
      <c r="H1197" s="15" t="s">
        <v>277</v>
      </c>
      <c r="I1197" s="17" t="s">
        <v>185</v>
      </c>
    </row>
    <row r="1198" spans="1:9" x14ac:dyDescent="0.2">
      <c r="A1198" s="13">
        <v>1295</v>
      </c>
      <c r="B1198" s="37">
        <v>44090.008726851855</v>
      </c>
      <c r="C1198" s="37">
        <v>44090.607314814813</v>
      </c>
      <c r="D1198" s="14">
        <f>IF(AND(Chamados[[#This Row],[Abertura]]&gt;0, Chamados[[#This Row],[Fechamento]]&gt;0, Chamados[[#This Row],[Fechamento]]&gt;Chamados[[#This Row],[Abertura]]), Chamados[[#This Row],[Fechamento]]-Chamados[[#This Row],[Abertura]], "")</f>
        <v>0.59858796295884531</v>
      </c>
      <c r="E119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198" s="15" t="s">
        <v>8</v>
      </c>
      <c r="G1198" s="16">
        <v>294773162</v>
      </c>
      <c r="H1198" s="15" t="s">
        <v>277</v>
      </c>
      <c r="I1198" s="17" t="s">
        <v>244</v>
      </c>
    </row>
    <row r="1199" spans="1:9" x14ac:dyDescent="0.2">
      <c r="A1199" s="13">
        <v>1296</v>
      </c>
      <c r="B1199" s="37">
        <v>44090.014849537038</v>
      </c>
      <c r="C1199" s="37">
        <v>44091.897175925929</v>
      </c>
      <c r="D1199" s="14">
        <f>IF(AND(Chamados[[#This Row],[Abertura]]&gt;0, Chamados[[#This Row],[Fechamento]]&gt;0, Chamados[[#This Row],[Fechamento]]&gt;Chamados[[#This Row],[Abertura]]), Chamados[[#This Row],[Fechamento]]-Chamados[[#This Row],[Abertura]], "")</f>
        <v>1.8823263888916699</v>
      </c>
      <c r="E119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199" s="15" t="s">
        <v>284</v>
      </c>
      <c r="G1199" s="16">
        <v>607597883</v>
      </c>
      <c r="H1199" s="15" t="s">
        <v>270</v>
      </c>
      <c r="I1199" s="17" t="s">
        <v>32</v>
      </c>
    </row>
    <row r="1200" spans="1:9" x14ac:dyDescent="0.2">
      <c r="A1200" s="13">
        <v>1297</v>
      </c>
      <c r="B1200" s="37">
        <v>44090.336747685185</v>
      </c>
      <c r="C1200" s="37">
        <v>44091.293993055559</v>
      </c>
      <c r="D1200" s="14">
        <f>IF(AND(Chamados[[#This Row],[Abertura]]&gt;0, Chamados[[#This Row],[Fechamento]]&gt;0, Chamados[[#This Row],[Fechamento]]&gt;Chamados[[#This Row],[Abertura]]), Chamados[[#This Row],[Fechamento]]-Chamados[[#This Row],[Abertura]], "")</f>
        <v>0.95724537037312984</v>
      </c>
      <c r="E120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0" s="15" t="s">
        <v>8</v>
      </c>
      <c r="G1200" s="16">
        <v>173379052</v>
      </c>
      <c r="H1200" s="15" t="s">
        <v>277</v>
      </c>
      <c r="I1200" s="17" t="s">
        <v>214</v>
      </c>
    </row>
    <row r="1201" spans="1:9" x14ac:dyDescent="0.2">
      <c r="A1201" s="13">
        <v>1298</v>
      </c>
      <c r="B1201" s="37">
        <v>44090.58184027778</v>
      </c>
      <c r="C1201" s="37">
        <v>44092.494131944448</v>
      </c>
      <c r="D1201" s="14">
        <f>IF(AND(Chamados[[#This Row],[Abertura]]&gt;0, Chamados[[#This Row],[Fechamento]]&gt;0, Chamados[[#This Row],[Fechamento]]&gt;Chamados[[#This Row],[Abertura]]), Chamados[[#This Row],[Fechamento]]-Chamados[[#This Row],[Abertura]], "")</f>
        <v>1.9122916666674428</v>
      </c>
      <c r="E120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01" s="15" t="s">
        <v>19</v>
      </c>
      <c r="G1201" s="16">
        <v>421046521</v>
      </c>
      <c r="H1201" s="15" t="s">
        <v>277</v>
      </c>
      <c r="I1201" s="17" t="s">
        <v>31</v>
      </c>
    </row>
    <row r="1202" spans="1:9" x14ac:dyDescent="0.2">
      <c r="A1202" s="13">
        <v>1299</v>
      </c>
      <c r="B1202" s="37">
        <v>44090.877013888887</v>
      </c>
      <c r="C1202" s="37">
        <v>44092.581041666665</v>
      </c>
      <c r="D1202" s="14">
        <f>IF(AND(Chamados[[#This Row],[Abertura]]&gt;0, Chamados[[#This Row],[Fechamento]]&gt;0, Chamados[[#This Row],[Fechamento]]&gt;Chamados[[#This Row],[Abertura]]), Chamados[[#This Row],[Fechamento]]-Chamados[[#This Row],[Abertura]], "")</f>
        <v>1.7040277777778101</v>
      </c>
      <c r="E120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02" s="15" t="s">
        <v>12</v>
      </c>
      <c r="G1202" s="16">
        <v>591002264</v>
      </c>
      <c r="H1202" s="15" t="s">
        <v>277</v>
      </c>
      <c r="I1202" s="17" t="s">
        <v>158</v>
      </c>
    </row>
    <row r="1203" spans="1:9" x14ac:dyDescent="0.2">
      <c r="A1203" s="13">
        <v>1300</v>
      </c>
      <c r="B1203" s="37">
        <v>44090.895324074074</v>
      </c>
      <c r="C1203" s="37">
        <v>44091.941331018519</v>
      </c>
      <c r="D1203" s="14">
        <f>IF(AND(Chamados[[#This Row],[Abertura]]&gt;0, Chamados[[#This Row],[Fechamento]]&gt;0, Chamados[[#This Row],[Fechamento]]&gt;Chamados[[#This Row],[Abertura]]), Chamados[[#This Row],[Fechamento]]-Chamados[[#This Row],[Abertura]], "")</f>
        <v>1.0460069444452529</v>
      </c>
      <c r="E120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03" s="15" t="s">
        <v>13</v>
      </c>
      <c r="G1203" s="16">
        <v>821048075</v>
      </c>
      <c r="H1203" s="15" t="s">
        <v>276</v>
      </c>
      <c r="I1203" s="17" t="s">
        <v>259</v>
      </c>
    </row>
    <row r="1204" spans="1:9" x14ac:dyDescent="0.2">
      <c r="A1204" s="13">
        <v>1301</v>
      </c>
      <c r="B1204" s="37">
        <v>44090.932870370372</v>
      </c>
      <c r="C1204" s="37">
        <v>44090.962500000001</v>
      </c>
      <c r="D1204" s="14">
        <f>IF(AND(Chamados[[#This Row],[Abertura]]&gt;0, Chamados[[#This Row],[Fechamento]]&gt;0, Chamados[[#This Row],[Fechamento]]&gt;Chamados[[#This Row],[Abertura]]), Chamados[[#This Row],[Fechamento]]-Chamados[[#This Row],[Abertura]], "")</f>
        <v>2.9629629629198462E-2</v>
      </c>
      <c r="E120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4" s="15" t="s">
        <v>20</v>
      </c>
      <c r="G1204" s="16">
        <v>582674014</v>
      </c>
      <c r="H1204" s="15" t="s">
        <v>270</v>
      </c>
      <c r="I1204" s="17" t="s">
        <v>230</v>
      </c>
    </row>
    <row r="1205" spans="1:9" x14ac:dyDescent="0.2">
      <c r="A1205" s="13">
        <v>1302</v>
      </c>
      <c r="B1205" s="37">
        <v>44091.485208333332</v>
      </c>
      <c r="C1205" s="37">
        <v>44093.385972222219</v>
      </c>
      <c r="D1205" s="14">
        <f>IF(AND(Chamados[[#This Row],[Abertura]]&gt;0, Chamados[[#This Row],[Fechamento]]&gt;0, Chamados[[#This Row],[Fechamento]]&gt;Chamados[[#This Row],[Abertura]]), Chamados[[#This Row],[Fechamento]]-Chamados[[#This Row],[Abertura]], "")</f>
        <v>1.9007638888870133</v>
      </c>
      <c r="E120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05" s="15" t="s">
        <v>10</v>
      </c>
      <c r="G1205" s="16">
        <v>176709439</v>
      </c>
      <c r="H1205" s="15" t="s">
        <v>276</v>
      </c>
      <c r="I1205" s="17" t="s">
        <v>163</v>
      </c>
    </row>
    <row r="1206" spans="1:9" x14ac:dyDescent="0.2">
      <c r="A1206" s="13">
        <v>1303</v>
      </c>
      <c r="B1206" s="37">
        <v>44091.853738425925</v>
      </c>
      <c r="C1206" s="37">
        <v>44092.130960648145</v>
      </c>
      <c r="D1206" s="14">
        <f>IF(AND(Chamados[[#This Row],[Abertura]]&gt;0, Chamados[[#This Row],[Fechamento]]&gt;0, Chamados[[#This Row],[Fechamento]]&gt;Chamados[[#This Row],[Abertura]]), Chamados[[#This Row],[Fechamento]]-Chamados[[#This Row],[Abertura]], "")</f>
        <v>0.2772222222192795</v>
      </c>
      <c r="E120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6" s="15" t="s">
        <v>10</v>
      </c>
      <c r="G1206" s="16">
        <v>637348386</v>
      </c>
      <c r="H1206" s="15" t="s">
        <v>276</v>
      </c>
      <c r="I1206" s="17" t="s">
        <v>268</v>
      </c>
    </row>
    <row r="1207" spans="1:9" x14ac:dyDescent="0.2">
      <c r="A1207" s="13">
        <v>1304</v>
      </c>
      <c r="B1207" s="37">
        <v>44092.299537037034</v>
      </c>
      <c r="C1207" s="37">
        <v>44092.85056712963</v>
      </c>
      <c r="D1207" s="14">
        <f>IF(AND(Chamados[[#This Row],[Abertura]]&gt;0, Chamados[[#This Row],[Fechamento]]&gt;0, Chamados[[#This Row],[Fechamento]]&gt;Chamados[[#This Row],[Abertura]]), Chamados[[#This Row],[Fechamento]]-Chamados[[#This Row],[Abertura]], "")</f>
        <v>0.55103009259619284</v>
      </c>
      <c r="E120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7" s="15" t="s">
        <v>269</v>
      </c>
      <c r="G1207" s="16">
        <v>758801572</v>
      </c>
      <c r="H1207" s="15" t="s">
        <v>270</v>
      </c>
      <c r="I1207" s="17" t="s">
        <v>142</v>
      </c>
    </row>
    <row r="1208" spans="1:9" x14ac:dyDescent="0.2">
      <c r="A1208" s="13">
        <v>1305</v>
      </c>
      <c r="B1208" s="37">
        <v>44092.334363425929</v>
      </c>
      <c r="C1208" s="37">
        <v>44092.773495370369</v>
      </c>
      <c r="D1208" s="14">
        <f>IF(AND(Chamados[[#This Row],[Abertura]]&gt;0, Chamados[[#This Row],[Fechamento]]&gt;0, Chamados[[#This Row],[Fechamento]]&gt;Chamados[[#This Row],[Abertura]]), Chamados[[#This Row],[Fechamento]]-Chamados[[#This Row],[Abertura]], "")</f>
        <v>0.43913194444030523</v>
      </c>
      <c r="E120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8" s="15" t="s">
        <v>285</v>
      </c>
      <c r="G1208" s="16">
        <v>44966169</v>
      </c>
      <c r="H1208" s="15" t="s">
        <v>277</v>
      </c>
      <c r="I1208" s="17" t="s">
        <v>57</v>
      </c>
    </row>
    <row r="1209" spans="1:9" x14ac:dyDescent="0.2">
      <c r="A1209" s="13">
        <v>1306</v>
      </c>
      <c r="B1209" s="37">
        <v>44092.423043981478</v>
      </c>
      <c r="C1209" s="37">
        <v>44093.144606481481</v>
      </c>
      <c r="D1209" s="14">
        <f>IF(AND(Chamados[[#This Row],[Abertura]]&gt;0, Chamados[[#This Row],[Fechamento]]&gt;0, Chamados[[#This Row],[Fechamento]]&gt;Chamados[[#This Row],[Abertura]]), Chamados[[#This Row],[Fechamento]]-Chamados[[#This Row],[Abertura]], "")</f>
        <v>0.72156250000261934</v>
      </c>
      <c r="E120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09" s="15" t="s">
        <v>13</v>
      </c>
      <c r="G1209" s="16">
        <v>49264523</v>
      </c>
      <c r="H1209" s="15" t="s">
        <v>278</v>
      </c>
      <c r="I1209" s="17" t="s">
        <v>104</v>
      </c>
    </row>
    <row r="1210" spans="1:9" x14ac:dyDescent="0.2">
      <c r="A1210" s="13">
        <v>1307</v>
      </c>
      <c r="B1210" s="37">
        <v>44092.472372685188</v>
      </c>
      <c r="C1210" s="37">
        <v>44093.43105324074</v>
      </c>
      <c r="D1210" s="14">
        <f>IF(AND(Chamados[[#This Row],[Abertura]]&gt;0, Chamados[[#This Row],[Fechamento]]&gt;0, Chamados[[#This Row],[Fechamento]]&gt;Chamados[[#This Row],[Abertura]]), Chamados[[#This Row],[Fechamento]]-Chamados[[#This Row],[Abertura]], "")</f>
        <v>0.95868055555183673</v>
      </c>
      <c r="E121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10" s="15" t="s">
        <v>285</v>
      </c>
      <c r="G1210" s="16">
        <v>236684966</v>
      </c>
      <c r="H1210" s="15" t="s">
        <v>278</v>
      </c>
      <c r="I1210" s="17" t="s">
        <v>39</v>
      </c>
    </row>
    <row r="1211" spans="1:9" x14ac:dyDescent="0.2">
      <c r="A1211" s="13">
        <v>1308</v>
      </c>
      <c r="B1211" s="37">
        <v>44092.563171296293</v>
      </c>
      <c r="C1211" s="37">
        <v>44093.159525462965</v>
      </c>
      <c r="D1211" s="14">
        <f>IF(AND(Chamados[[#This Row],[Abertura]]&gt;0, Chamados[[#This Row],[Fechamento]]&gt;0, Chamados[[#This Row],[Fechamento]]&gt;Chamados[[#This Row],[Abertura]]), Chamados[[#This Row],[Fechamento]]-Chamados[[#This Row],[Abertura]], "")</f>
        <v>0.59635416667151731</v>
      </c>
      <c r="E121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11" s="15" t="s">
        <v>18</v>
      </c>
      <c r="G1211" s="16">
        <v>218933146</v>
      </c>
      <c r="H1211" s="15" t="s">
        <v>278</v>
      </c>
      <c r="I1211" s="17" t="s">
        <v>78</v>
      </c>
    </row>
    <row r="1212" spans="1:9" x14ac:dyDescent="0.2">
      <c r="A1212" s="13">
        <v>1309</v>
      </c>
      <c r="B1212" s="37">
        <v>44093.236597222225</v>
      </c>
      <c r="C1212" s="37">
        <v>44094.886180555557</v>
      </c>
      <c r="D1212" s="14">
        <f>IF(AND(Chamados[[#This Row],[Abertura]]&gt;0, Chamados[[#This Row],[Fechamento]]&gt;0, Chamados[[#This Row],[Fechamento]]&gt;Chamados[[#This Row],[Abertura]]), Chamados[[#This Row],[Fechamento]]-Chamados[[#This Row],[Abertura]], "")</f>
        <v>1.6495833333319752</v>
      </c>
      <c r="E121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12" s="15" t="s">
        <v>19</v>
      </c>
      <c r="G1212" s="16">
        <v>330031714</v>
      </c>
      <c r="H1212" s="15" t="s">
        <v>270</v>
      </c>
      <c r="I1212" s="17" t="s">
        <v>60</v>
      </c>
    </row>
    <row r="1213" spans="1:9" x14ac:dyDescent="0.2">
      <c r="A1213" s="13">
        <v>1310</v>
      </c>
      <c r="B1213" s="37">
        <v>44093.625775462962</v>
      </c>
      <c r="C1213" s="37">
        <v>44094.98678240741</v>
      </c>
      <c r="D1213" s="14">
        <f>IF(AND(Chamados[[#This Row],[Abertura]]&gt;0, Chamados[[#This Row],[Fechamento]]&gt;0, Chamados[[#This Row],[Fechamento]]&gt;Chamados[[#This Row],[Abertura]]), Chamados[[#This Row],[Fechamento]]-Chamados[[#This Row],[Abertura]], "")</f>
        <v>1.3610069444475812</v>
      </c>
      <c r="E121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13" s="15" t="s">
        <v>10</v>
      </c>
      <c r="G1213" s="16">
        <v>643688141</v>
      </c>
      <c r="H1213" s="15" t="s">
        <v>270</v>
      </c>
      <c r="I1213" s="17" t="s">
        <v>58</v>
      </c>
    </row>
    <row r="1214" spans="1:9" x14ac:dyDescent="0.2">
      <c r="A1214" s="13">
        <v>1311</v>
      </c>
      <c r="B1214" s="37">
        <v>44094.178240740737</v>
      </c>
      <c r="C1214" s="37">
        <v>44095.610706018517</v>
      </c>
      <c r="D1214" s="14">
        <f>IF(AND(Chamados[[#This Row],[Abertura]]&gt;0, Chamados[[#This Row],[Fechamento]]&gt;0, Chamados[[#This Row],[Fechamento]]&gt;Chamados[[#This Row],[Abertura]]), Chamados[[#This Row],[Fechamento]]-Chamados[[#This Row],[Abertura]], "")</f>
        <v>1.4324652777795563</v>
      </c>
      <c r="E121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14" s="15" t="s">
        <v>12</v>
      </c>
      <c r="G1214" s="16">
        <v>969853483</v>
      </c>
      <c r="H1214" s="15" t="s">
        <v>276</v>
      </c>
      <c r="I1214" s="17" t="s">
        <v>86</v>
      </c>
    </row>
    <row r="1215" spans="1:9" x14ac:dyDescent="0.2">
      <c r="A1215" s="13">
        <v>1312</v>
      </c>
      <c r="B1215" s="37">
        <v>44094.385196759256</v>
      </c>
      <c r="C1215" s="37">
        <v>44093.539629629631</v>
      </c>
      <c r="D1215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1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15" s="15" t="s">
        <v>18</v>
      </c>
      <c r="G1215" s="16">
        <v>356148985</v>
      </c>
      <c r="H1215" s="15" t="s">
        <v>270</v>
      </c>
      <c r="I1215" s="17" t="s">
        <v>102</v>
      </c>
    </row>
    <row r="1216" spans="1:9" x14ac:dyDescent="0.2">
      <c r="A1216" s="13">
        <v>1313</v>
      </c>
      <c r="B1216" s="37">
        <v>44094.508923611109</v>
      </c>
      <c r="C1216" s="37">
        <v>44095.086076388892</v>
      </c>
      <c r="D1216" s="14">
        <f>IF(AND(Chamados[[#This Row],[Abertura]]&gt;0, Chamados[[#This Row],[Fechamento]]&gt;0, Chamados[[#This Row],[Fechamento]]&gt;Chamados[[#This Row],[Abertura]]), Chamados[[#This Row],[Fechamento]]-Chamados[[#This Row],[Abertura]], "")</f>
        <v>0.57715277778333984</v>
      </c>
      <c r="E121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16" s="15" t="s">
        <v>17</v>
      </c>
      <c r="G1216" s="16">
        <v>779546551</v>
      </c>
      <c r="H1216" s="15" t="s">
        <v>270</v>
      </c>
      <c r="I1216" s="17" t="s">
        <v>133</v>
      </c>
    </row>
    <row r="1217" spans="1:9" x14ac:dyDescent="0.2">
      <c r="A1217" s="13">
        <v>1314</v>
      </c>
      <c r="B1217" s="37">
        <v>44094.676111111112</v>
      </c>
      <c r="C1217" s="37">
        <v>44096.01222222222</v>
      </c>
      <c r="D1217" s="14">
        <f>IF(AND(Chamados[[#This Row],[Abertura]]&gt;0, Chamados[[#This Row],[Fechamento]]&gt;0, Chamados[[#This Row],[Fechamento]]&gt;Chamados[[#This Row],[Abertura]]), Chamados[[#This Row],[Fechamento]]-Chamados[[#This Row],[Abertura]], "")</f>
        <v>1.336111111108039</v>
      </c>
      <c r="E121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17" s="15" t="s">
        <v>19</v>
      </c>
      <c r="G1217" s="16">
        <v>146555108</v>
      </c>
      <c r="H1217" s="15" t="s">
        <v>270</v>
      </c>
      <c r="I1217" s="17" t="s">
        <v>187</v>
      </c>
    </row>
    <row r="1218" spans="1:9" x14ac:dyDescent="0.2">
      <c r="A1218" s="13">
        <v>1315</v>
      </c>
      <c r="B1218" s="37">
        <v>44094.767245370371</v>
      </c>
      <c r="C1218" s="37">
        <v>44096.540208333332</v>
      </c>
      <c r="D1218" s="14">
        <f>IF(AND(Chamados[[#This Row],[Abertura]]&gt;0, Chamados[[#This Row],[Fechamento]]&gt;0, Chamados[[#This Row],[Fechamento]]&gt;Chamados[[#This Row],[Abertura]]), Chamados[[#This Row],[Fechamento]]-Chamados[[#This Row],[Abertura]], "")</f>
        <v>1.7729629629611736</v>
      </c>
      <c r="E121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18" s="15" t="s">
        <v>14</v>
      </c>
      <c r="G1218" s="16">
        <v>480126457</v>
      </c>
      <c r="H1218" s="15" t="s">
        <v>277</v>
      </c>
      <c r="I1218" s="17" t="s">
        <v>93</v>
      </c>
    </row>
    <row r="1219" spans="1:9" x14ac:dyDescent="0.2">
      <c r="A1219" s="13">
        <v>1316</v>
      </c>
      <c r="B1219" s="37">
        <v>44094.833379629628</v>
      </c>
      <c r="C1219" s="37">
        <v>44095.12599537037</v>
      </c>
      <c r="D1219" s="14">
        <f>IF(AND(Chamados[[#This Row],[Abertura]]&gt;0, Chamados[[#This Row],[Fechamento]]&gt;0, Chamados[[#This Row],[Fechamento]]&gt;Chamados[[#This Row],[Abertura]]), Chamados[[#This Row],[Fechamento]]-Chamados[[#This Row],[Abertura]], "")</f>
        <v>0.29261574074189411</v>
      </c>
      <c r="E121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19" s="15" t="s">
        <v>19</v>
      </c>
      <c r="G1219" s="16">
        <v>23140643</v>
      </c>
      <c r="H1219" s="15" t="s">
        <v>270</v>
      </c>
      <c r="I1219" s="17" t="s">
        <v>30</v>
      </c>
    </row>
    <row r="1220" spans="1:9" x14ac:dyDescent="0.2">
      <c r="A1220" s="13">
        <v>1317</v>
      </c>
      <c r="B1220" s="37">
        <v>44094.948171296295</v>
      </c>
      <c r="C1220" s="37">
        <v>44095.384837962964</v>
      </c>
      <c r="D1220" s="14">
        <f>IF(AND(Chamados[[#This Row],[Abertura]]&gt;0, Chamados[[#This Row],[Fechamento]]&gt;0, Chamados[[#This Row],[Fechamento]]&gt;Chamados[[#This Row],[Abertura]]), Chamados[[#This Row],[Fechamento]]-Chamados[[#This Row],[Abertura]], "")</f>
        <v>0.43666666666831588</v>
      </c>
      <c r="E122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0" s="15" t="s">
        <v>284</v>
      </c>
      <c r="G1220" s="16">
        <v>237142816</v>
      </c>
      <c r="H1220" s="15" t="s">
        <v>270</v>
      </c>
      <c r="I1220" s="17" t="s">
        <v>190</v>
      </c>
    </row>
    <row r="1221" spans="1:9" x14ac:dyDescent="0.2">
      <c r="A1221" s="13">
        <v>1318</v>
      </c>
      <c r="B1221" s="37">
        <v>44094.979687500003</v>
      </c>
      <c r="C1221" s="37">
        <v>44095.683692129627</v>
      </c>
      <c r="D1221" s="14">
        <f>IF(AND(Chamados[[#This Row],[Abertura]]&gt;0, Chamados[[#This Row],[Fechamento]]&gt;0, Chamados[[#This Row],[Fechamento]]&gt;Chamados[[#This Row],[Abertura]]), Chamados[[#This Row],[Fechamento]]-Chamados[[#This Row],[Abertura]], "")</f>
        <v>0.70400462962425081</v>
      </c>
      <c r="E122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1" s="15" t="s">
        <v>10</v>
      </c>
      <c r="G1221" s="16">
        <v>620379316</v>
      </c>
      <c r="H1221" s="15" t="s">
        <v>278</v>
      </c>
      <c r="I1221" s="17" t="s">
        <v>46</v>
      </c>
    </row>
    <row r="1222" spans="1:9" x14ac:dyDescent="0.2">
      <c r="A1222" s="13">
        <v>1319</v>
      </c>
      <c r="B1222" s="37">
        <v>44094.990763888891</v>
      </c>
      <c r="C1222" s="37">
        <v>44094.958333333336</v>
      </c>
      <c r="D1222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2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22" s="15" t="s">
        <v>285</v>
      </c>
      <c r="G1222" s="16">
        <v>490795207</v>
      </c>
      <c r="H1222" s="15" t="s">
        <v>276</v>
      </c>
      <c r="I1222" s="17" t="s">
        <v>231</v>
      </c>
    </row>
    <row r="1223" spans="1:9" x14ac:dyDescent="0.2">
      <c r="A1223" s="13">
        <v>1320</v>
      </c>
      <c r="B1223" s="37">
        <v>44095.126793981479</v>
      </c>
      <c r="C1223" s="37">
        <v>44096.314386574071</v>
      </c>
      <c r="D1223" s="14">
        <f>IF(AND(Chamados[[#This Row],[Abertura]]&gt;0, Chamados[[#This Row],[Fechamento]]&gt;0, Chamados[[#This Row],[Fechamento]]&gt;Chamados[[#This Row],[Abertura]]), Chamados[[#This Row],[Fechamento]]-Chamados[[#This Row],[Abertura]], "")</f>
        <v>1.1875925925924093</v>
      </c>
      <c r="E122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23" s="15" t="s">
        <v>12</v>
      </c>
      <c r="G1223" s="16">
        <v>76174215</v>
      </c>
      <c r="H1223" s="15" t="s">
        <v>276</v>
      </c>
      <c r="I1223" s="17" t="s">
        <v>72</v>
      </c>
    </row>
    <row r="1224" spans="1:9" x14ac:dyDescent="0.2">
      <c r="A1224" s="13">
        <v>1321</v>
      </c>
      <c r="B1224" s="37">
        <v>44095.267465277779</v>
      </c>
      <c r="C1224" s="37">
        <v>44095.90662037037</v>
      </c>
      <c r="D1224" s="14">
        <f>IF(AND(Chamados[[#This Row],[Abertura]]&gt;0, Chamados[[#This Row],[Fechamento]]&gt;0, Chamados[[#This Row],[Fechamento]]&gt;Chamados[[#This Row],[Abertura]]), Chamados[[#This Row],[Fechamento]]-Chamados[[#This Row],[Abertura]], "")</f>
        <v>0.63915509259095415</v>
      </c>
      <c r="E122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4" s="15" t="s">
        <v>10</v>
      </c>
      <c r="G1224" s="16">
        <v>205425154</v>
      </c>
      <c r="H1224" s="15" t="s">
        <v>277</v>
      </c>
      <c r="I1224" s="17" t="s">
        <v>45</v>
      </c>
    </row>
    <row r="1225" spans="1:9" x14ac:dyDescent="0.2">
      <c r="A1225" s="13">
        <v>1322</v>
      </c>
      <c r="B1225" s="37">
        <v>44095.784537037034</v>
      </c>
      <c r="C1225" s="37">
        <v>44095.253750000003</v>
      </c>
      <c r="D1225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2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25" s="15" t="s">
        <v>10</v>
      </c>
      <c r="G1225" s="16">
        <v>449116854</v>
      </c>
      <c r="H1225" s="15" t="s">
        <v>270</v>
      </c>
      <c r="I1225" s="17" t="s">
        <v>188</v>
      </c>
    </row>
    <row r="1226" spans="1:9" x14ac:dyDescent="0.2">
      <c r="A1226" s="13">
        <v>1323</v>
      </c>
      <c r="B1226" s="37">
        <v>44095.817847222221</v>
      </c>
      <c r="C1226" s="37">
        <v>44095.836273148147</v>
      </c>
      <c r="D1226" s="14">
        <f>IF(AND(Chamados[[#This Row],[Abertura]]&gt;0, Chamados[[#This Row],[Fechamento]]&gt;0, Chamados[[#This Row],[Fechamento]]&gt;Chamados[[#This Row],[Abertura]]), Chamados[[#This Row],[Fechamento]]-Chamados[[#This Row],[Abertura]], "")</f>
        <v>1.8425925925839692E-2</v>
      </c>
      <c r="E122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6" s="15" t="s">
        <v>18</v>
      </c>
      <c r="G1226" s="16">
        <v>618484317</v>
      </c>
      <c r="H1226" s="15" t="s">
        <v>276</v>
      </c>
      <c r="I1226" s="17" t="s">
        <v>266</v>
      </c>
    </row>
    <row r="1227" spans="1:9" x14ac:dyDescent="0.2">
      <c r="A1227" s="13">
        <v>1324</v>
      </c>
      <c r="B1227" s="37">
        <v>44096.197453703702</v>
      </c>
      <c r="C1227" s="37">
        <v>44097.208923611113</v>
      </c>
      <c r="D1227" s="14">
        <f>IF(AND(Chamados[[#This Row],[Abertura]]&gt;0, Chamados[[#This Row],[Fechamento]]&gt;0, Chamados[[#This Row],[Fechamento]]&gt;Chamados[[#This Row],[Abertura]]), Chamados[[#This Row],[Fechamento]]-Chamados[[#This Row],[Abertura]], "")</f>
        <v>1.0114699074110831</v>
      </c>
      <c r="E122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27" s="15" t="s">
        <v>14</v>
      </c>
      <c r="G1227" s="16">
        <v>853272346</v>
      </c>
      <c r="H1227" s="15" t="s">
        <v>276</v>
      </c>
      <c r="I1227" s="17" t="s">
        <v>136</v>
      </c>
    </row>
    <row r="1228" spans="1:9" x14ac:dyDescent="0.2">
      <c r="A1228" s="13">
        <v>1326</v>
      </c>
      <c r="B1228" s="37">
        <v>44097.064606481479</v>
      </c>
      <c r="C1228" s="37">
        <v>44097.479224537034</v>
      </c>
      <c r="D1228" s="14">
        <f>IF(AND(Chamados[[#This Row],[Abertura]]&gt;0, Chamados[[#This Row],[Fechamento]]&gt;0, Chamados[[#This Row],[Fechamento]]&gt;Chamados[[#This Row],[Abertura]]), Chamados[[#This Row],[Fechamento]]-Chamados[[#This Row],[Abertura]], "")</f>
        <v>0.41461805555445608</v>
      </c>
      <c r="E122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28" s="15" t="s">
        <v>269</v>
      </c>
      <c r="G1228" s="16">
        <v>388166618</v>
      </c>
      <c r="H1228" s="15" t="s">
        <v>277</v>
      </c>
      <c r="I1228" s="17" t="s">
        <v>89</v>
      </c>
    </row>
    <row r="1229" spans="1:9" x14ac:dyDescent="0.2">
      <c r="A1229" s="13">
        <v>1327</v>
      </c>
      <c r="B1229" s="37">
        <v>44097.72929398148</v>
      </c>
      <c r="C1229" s="37">
        <v>44099.534594907411</v>
      </c>
      <c r="D1229" s="14">
        <f>IF(AND(Chamados[[#This Row],[Abertura]]&gt;0, Chamados[[#This Row],[Fechamento]]&gt;0, Chamados[[#This Row],[Fechamento]]&gt;Chamados[[#This Row],[Abertura]]), Chamados[[#This Row],[Fechamento]]-Chamados[[#This Row],[Abertura]], "")</f>
        <v>1.8053009259310784</v>
      </c>
      <c r="E122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29" s="15" t="s">
        <v>8</v>
      </c>
      <c r="G1229" s="16">
        <v>998081099</v>
      </c>
      <c r="H1229" s="15" t="s">
        <v>270</v>
      </c>
      <c r="I1229" s="17" t="s">
        <v>77</v>
      </c>
    </row>
    <row r="1230" spans="1:9" x14ac:dyDescent="0.2">
      <c r="A1230" s="13">
        <v>1328</v>
      </c>
      <c r="B1230" s="37">
        <v>44097.896736111114</v>
      </c>
      <c r="C1230" s="37">
        <v>44098.364687499998</v>
      </c>
      <c r="D1230" s="14">
        <f>IF(AND(Chamados[[#This Row],[Abertura]]&gt;0, Chamados[[#This Row],[Fechamento]]&gt;0, Chamados[[#This Row],[Fechamento]]&gt;Chamados[[#This Row],[Abertura]]), Chamados[[#This Row],[Fechamento]]-Chamados[[#This Row],[Abertura]], "")</f>
        <v>0.46795138888410293</v>
      </c>
      <c r="E123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0" s="15" t="s">
        <v>10</v>
      </c>
      <c r="G1230" s="16">
        <v>358341619</v>
      </c>
      <c r="H1230" s="15" t="s">
        <v>270</v>
      </c>
      <c r="I1230" s="17" t="s">
        <v>110</v>
      </c>
    </row>
    <row r="1231" spans="1:9" x14ac:dyDescent="0.2">
      <c r="A1231" s="13">
        <v>1329</v>
      </c>
      <c r="B1231" s="37">
        <v>44098.060347222221</v>
      </c>
      <c r="C1231" s="37">
        <v>44098.220949074072</v>
      </c>
      <c r="D1231" s="14">
        <f>IF(AND(Chamados[[#This Row],[Abertura]]&gt;0, Chamados[[#This Row],[Fechamento]]&gt;0, Chamados[[#This Row],[Fechamento]]&gt;Chamados[[#This Row],[Abertura]]), Chamados[[#This Row],[Fechamento]]-Chamados[[#This Row],[Abertura]], "")</f>
        <v>0.16060185185051523</v>
      </c>
      <c r="E123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1" s="15" t="s">
        <v>10</v>
      </c>
      <c r="G1231" s="16">
        <v>803814099</v>
      </c>
      <c r="H1231" s="15" t="s">
        <v>276</v>
      </c>
      <c r="I1231" s="17" t="s">
        <v>141</v>
      </c>
    </row>
    <row r="1232" spans="1:9" x14ac:dyDescent="0.2">
      <c r="A1232" s="13">
        <v>1330</v>
      </c>
      <c r="B1232" s="37">
        <v>44098.142442129632</v>
      </c>
      <c r="C1232" s="37">
        <v>44099.998020833336</v>
      </c>
      <c r="D1232" s="14">
        <f>IF(AND(Chamados[[#This Row],[Abertura]]&gt;0, Chamados[[#This Row],[Fechamento]]&gt;0, Chamados[[#This Row],[Fechamento]]&gt;Chamados[[#This Row],[Abertura]]), Chamados[[#This Row],[Fechamento]]-Chamados[[#This Row],[Abertura]], "")</f>
        <v>1.8555787037039408</v>
      </c>
      <c r="E123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32" s="15" t="s">
        <v>284</v>
      </c>
      <c r="G1232" s="16">
        <v>90581198</v>
      </c>
      <c r="H1232" s="15" t="s">
        <v>276</v>
      </c>
      <c r="I1232" s="17" t="s">
        <v>122</v>
      </c>
    </row>
    <row r="1233" spans="1:9" x14ac:dyDescent="0.2">
      <c r="A1233" s="13">
        <v>1331</v>
      </c>
      <c r="B1233" s="37">
        <v>44098.651944444442</v>
      </c>
      <c r="C1233" s="37">
        <v>44100.650914351849</v>
      </c>
      <c r="D1233" s="14">
        <f>IF(AND(Chamados[[#This Row],[Abertura]]&gt;0, Chamados[[#This Row],[Fechamento]]&gt;0, Chamados[[#This Row],[Fechamento]]&gt;Chamados[[#This Row],[Abertura]]), Chamados[[#This Row],[Fechamento]]-Chamados[[#This Row],[Abertura]], "")</f>
        <v>1.9989699074067175</v>
      </c>
      <c r="E123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33" s="15" t="s">
        <v>14</v>
      </c>
      <c r="G1233" s="16">
        <v>814187390</v>
      </c>
      <c r="H1233" s="15" t="s">
        <v>277</v>
      </c>
      <c r="I1233" s="17" t="s">
        <v>241</v>
      </c>
    </row>
    <row r="1234" spans="1:9" x14ac:dyDescent="0.2">
      <c r="A1234" s="13">
        <v>1332</v>
      </c>
      <c r="B1234" s="37">
        <v>44099.582175925927</v>
      </c>
      <c r="C1234" s="37">
        <v>44100.203784722224</v>
      </c>
      <c r="D1234" s="14">
        <f>IF(AND(Chamados[[#This Row],[Abertura]]&gt;0, Chamados[[#This Row],[Fechamento]]&gt;0, Chamados[[#This Row],[Fechamento]]&gt;Chamados[[#This Row],[Abertura]]), Chamados[[#This Row],[Fechamento]]-Chamados[[#This Row],[Abertura]], "")</f>
        <v>0.62160879629664123</v>
      </c>
      <c r="E123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4" s="15" t="s">
        <v>11</v>
      </c>
      <c r="G1234" s="16">
        <v>258421055</v>
      </c>
      <c r="H1234" s="15" t="s">
        <v>276</v>
      </c>
      <c r="I1234" s="17" t="s">
        <v>131</v>
      </c>
    </row>
    <row r="1235" spans="1:9" x14ac:dyDescent="0.2">
      <c r="A1235" s="13">
        <v>1333</v>
      </c>
      <c r="B1235" s="37">
        <v>44099.594224537039</v>
      </c>
      <c r="C1235" s="37">
        <v>44099.80740740741</v>
      </c>
      <c r="D1235" s="14">
        <f>IF(AND(Chamados[[#This Row],[Abertura]]&gt;0, Chamados[[#This Row],[Fechamento]]&gt;0, Chamados[[#This Row],[Fechamento]]&gt;Chamados[[#This Row],[Abertura]]), Chamados[[#This Row],[Fechamento]]-Chamados[[#This Row],[Abertura]], "")</f>
        <v>0.21318287037138361</v>
      </c>
      <c r="E123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5" s="15" t="s">
        <v>269</v>
      </c>
      <c r="G1235" s="16">
        <v>674776433</v>
      </c>
      <c r="H1235" s="15" t="s">
        <v>276</v>
      </c>
      <c r="I1235" s="17" t="s">
        <v>208</v>
      </c>
    </row>
    <row r="1236" spans="1:9" x14ac:dyDescent="0.2">
      <c r="A1236" s="13">
        <v>1334</v>
      </c>
      <c r="B1236" s="37">
        <v>44099.599016203705</v>
      </c>
      <c r="C1236" s="37">
        <v>44099.786053240743</v>
      </c>
      <c r="D1236" s="14">
        <f>IF(AND(Chamados[[#This Row],[Abertura]]&gt;0, Chamados[[#This Row],[Fechamento]]&gt;0, Chamados[[#This Row],[Fechamento]]&gt;Chamados[[#This Row],[Abertura]]), Chamados[[#This Row],[Fechamento]]-Chamados[[#This Row],[Abertura]], "")</f>
        <v>0.18703703703795327</v>
      </c>
      <c r="E123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6" s="15" t="s">
        <v>8</v>
      </c>
      <c r="G1236" s="16">
        <v>64657477</v>
      </c>
      <c r="H1236" s="15" t="s">
        <v>270</v>
      </c>
      <c r="I1236" s="17" t="s">
        <v>99</v>
      </c>
    </row>
    <row r="1237" spans="1:9" x14ac:dyDescent="0.2">
      <c r="A1237" s="13">
        <v>1335</v>
      </c>
      <c r="B1237" s="37">
        <v>44099.904849537037</v>
      </c>
      <c r="C1237" s="37">
        <v>44100.072592592594</v>
      </c>
      <c r="D1237" s="14">
        <f>IF(AND(Chamados[[#This Row],[Abertura]]&gt;0, Chamados[[#This Row],[Fechamento]]&gt;0, Chamados[[#This Row],[Fechamento]]&gt;Chamados[[#This Row],[Abertura]]), Chamados[[#This Row],[Fechamento]]-Chamados[[#This Row],[Abertura]], "")</f>
        <v>0.16774305555736646</v>
      </c>
      <c r="E123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7" s="15" t="s">
        <v>18</v>
      </c>
      <c r="G1237" s="16">
        <v>536451754</v>
      </c>
      <c r="H1237" s="15" t="s">
        <v>270</v>
      </c>
      <c r="I1237" s="17" t="s">
        <v>240</v>
      </c>
    </row>
    <row r="1238" spans="1:9" x14ac:dyDescent="0.2">
      <c r="A1238" s="13">
        <v>1336</v>
      </c>
      <c r="B1238" s="37">
        <v>44100.061736111114</v>
      </c>
      <c r="C1238" s="37">
        <v>44101.356273148151</v>
      </c>
      <c r="D1238" s="14">
        <f>IF(AND(Chamados[[#This Row],[Abertura]]&gt;0, Chamados[[#This Row],[Fechamento]]&gt;0, Chamados[[#This Row],[Fechamento]]&gt;Chamados[[#This Row],[Abertura]]), Chamados[[#This Row],[Fechamento]]-Chamados[[#This Row],[Abertura]], "")</f>
        <v>1.294537037036207</v>
      </c>
      <c r="E123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38" s="15" t="s">
        <v>15</v>
      </c>
      <c r="G1238" s="16">
        <v>179831779</v>
      </c>
      <c r="H1238" s="15" t="s">
        <v>276</v>
      </c>
      <c r="I1238" s="17" t="s">
        <v>116</v>
      </c>
    </row>
    <row r="1239" spans="1:9" x14ac:dyDescent="0.2">
      <c r="A1239" s="13">
        <v>1337</v>
      </c>
      <c r="B1239" s="37">
        <v>44100.491273148145</v>
      </c>
      <c r="C1239" s="37">
        <v>44100.722222222219</v>
      </c>
      <c r="D1239" s="14">
        <f>IF(AND(Chamados[[#This Row],[Abertura]]&gt;0, Chamados[[#This Row],[Fechamento]]&gt;0, Chamados[[#This Row],[Fechamento]]&gt;Chamados[[#This Row],[Abertura]]), Chamados[[#This Row],[Fechamento]]-Chamados[[#This Row],[Abertura]], "")</f>
        <v>0.23094907407357823</v>
      </c>
      <c r="E123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39" s="15" t="s">
        <v>285</v>
      </c>
      <c r="G1239" s="16">
        <v>549708151</v>
      </c>
      <c r="H1239" s="15" t="s">
        <v>270</v>
      </c>
      <c r="I1239" s="17" t="s">
        <v>179</v>
      </c>
    </row>
    <row r="1240" spans="1:9" x14ac:dyDescent="0.2">
      <c r="A1240" s="13">
        <v>1338</v>
      </c>
      <c r="B1240" s="37">
        <v>44102.295439814814</v>
      </c>
      <c r="C1240" s="37">
        <v>44103.865532407406</v>
      </c>
      <c r="D1240" s="14">
        <f>IF(AND(Chamados[[#This Row],[Abertura]]&gt;0, Chamados[[#This Row],[Fechamento]]&gt;0, Chamados[[#This Row],[Fechamento]]&gt;Chamados[[#This Row],[Abertura]]), Chamados[[#This Row],[Fechamento]]-Chamados[[#This Row],[Abertura]], "")</f>
        <v>1.5700925925921183</v>
      </c>
      <c r="E124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0" s="15" t="s">
        <v>15</v>
      </c>
      <c r="G1240" s="16">
        <v>242131982</v>
      </c>
      <c r="H1240" s="15" t="s">
        <v>270</v>
      </c>
      <c r="I1240" s="17" t="s">
        <v>210</v>
      </c>
    </row>
    <row r="1241" spans="1:9" x14ac:dyDescent="0.2">
      <c r="A1241" s="13">
        <v>1339</v>
      </c>
      <c r="B1241" s="37">
        <v>44102.56795138889</v>
      </c>
      <c r="C1241" s="37">
        <v>44104.563680555555</v>
      </c>
      <c r="D1241" s="14">
        <f>IF(AND(Chamados[[#This Row],[Abertura]]&gt;0, Chamados[[#This Row],[Fechamento]]&gt;0, Chamados[[#This Row],[Fechamento]]&gt;Chamados[[#This Row],[Abertura]]), Chamados[[#This Row],[Fechamento]]-Chamados[[#This Row],[Abertura]], "")</f>
        <v>1.9957291666651145</v>
      </c>
      <c r="E124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1" s="15" t="s">
        <v>285</v>
      </c>
      <c r="G1241" s="16">
        <v>297009874</v>
      </c>
      <c r="H1241" s="15" t="s">
        <v>276</v>
      </c>
      <c r="I1241" s="17" t="s">
        <v>25</v>
      </c>
    </row>
    <row r="1242" spans="1:9" x14ac:dyDescent="0.2">
      <c r="A1242" s="13">
        <v>1340</v>
      </c>
      <c r="B1242" s="37">
        <v>44102.782337962963</v>
      </c>
      <c r="C1242" s="37">
        <v>44103.160682870373</v>
      </c>
      <c r="D1242" s="14">
        <f>IF(AND(Chamados[[#This Row],[Abertura]]&gt;0, Chamados[[#This Row],[Fechamento]]&gt;0, Chamados[[#This Row],[Fechamento]]&gt;Chamados[[#This Row],[Abertura]]), Chamados[[#This Row],[Fechamento]]-Chamados[[#This Row],[Abertura]], "")</f>
        <v>0.37834490741079208</v>
      </c>
      <c r="E124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42" s="15" t="s">
        <v>20</v>
      </c>
      <c r="G1242" s="16">
        <v>701332765</v>
      </c>
      <c r="H1242" s="15" t="s">
        <v>277</v>
      </c>
      <c r="I1242" s="17" t="s">
        <v>69</v>
      </c>
    </row>
    <row r="1243" spans="1:9" x14ac:dyDescent="0.2">
      <c r="A1243" s="13">
        <v>1341</v>
      </c>
      <c r="B1243" s="37">
        <v>44103.232268518521</v>
      </c>
      <c r="C1243" s="37">
        <v>44103.345856481479</v>
      </c>
      <c r="D1243" s="14">
        <f>IF(AND(Chamados[[#This Row],[Abertura]]&gt;0, Chamados[[#This Row],[Fechamento]]&gt;0, Chamados[[#This Row],[Fechamento]]&gt;Chamados[[#This Row],[Abertura]]), Chamados[[#This Row],[Fechamento]]-Chamados[[#This Row],[Abertura]], "")</f>
        <v>0.11358796295826323</v>
      </c>
      <c r="E124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43" s="15" t="s">
        <v>8</v>
      </c>
      <c r="G1243" s="16">
        <v>199162075</v>
      </c>
      <c r="H1243" s="15" t="s">
        <v>270</v>
      </c>
      <c r="I1243" s="17" t="s">
        <v>38</v>
      </c>
    </row>
    <row r="1244" spans="1:9" x14ac:dyDescent="0.2">
      <c r="A1244" s="13">
        <v>1342</v>
      </c>
      <c r="B1244" s="37">
        <v>44103.429363425923</v>
      </c>
      <c r="C1244" s="37">
        <v>44104.766967592594</v>
      </c>
      <c r="D1244" s="14">
        <f>IF(AND(Chamados[[#This Row],[Abertura]]&gt;0, Chamados[[#This Row],[Fechamento]]&gt;0, Chamados[[#This Row],[Fechamento]]&gt;Chamados[[#This Row],[Abertura]]), Chamados[[#This Row],[Fechamento]]-Chamados[[#This Row],[Abertura]], "")</f>
        <v>1.3376041666706442</v>
      </c>
      <c r="E124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4" s="15" t="s">
        <v>9</v>
      </c>
      <c r="G1244" s="16">
        <v>74131952</v>
      </c>
      <c r="H1244" s="15" t="s">
        <v>276</v>
      </c>
      <c r="I1244" s="17" t="s">
        <v>73</v>
      </c>
    </row>
    <row r="1245" spans="1:9" x14ac:dyDescent="0.2">
      <c r="A1245" s="13">
        <v>1343</v>
      </c>
      <c r="B1245" s="37">
        <v>44103.587511574071</v>
      </c>
      <c r="C1245" s="37">
        <v>44104.588645833333</v>
      </c>
      <c r="D1245" s="14">
        <f>IF(AND(Chamados[[#This Row],[Abertura]]&gt;0, Chamados[[#This Row],[Fechamento]]&gt;0, Chamados[[#This Row],[Fechamento]]&gt;Chamados[[#This Row],[Abertura]]), Chamados[[#This Row],[Fechamento]]-Chamados[[#This Row],[Abertura]], "")</f>
        <v>1.0011342592624715</v>
      </c>
      <c r="E124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5" s="15" t="s">
        <v>17</v>
      </c>
      <c r="G1245" s="16">
        <v>344546887</v>
      </c>
      <c r="H1245" s="15" t="s">
        <v>276</v>
      </c>
      <c r="I1245" s="17" t="s">
        <v>43</v>
      </c>
    </row>
    <row r="1246" spans="1:9" x14ac:dyDescent="0.2">
      <c r="A1246" s="13">
        <v>1344</v>
      </c>
      <c r="B1246" s="37">
        <v>44103.692152777781</v>
      </c>
      <c r="C1246" s="37">
        <v>44105.00545138889</v>
      </c>
      <c r="D1246" s="14">
        <f>IF(AND(Chamados[[#This Row],[Abertura]]&gt;0, Chamados[[#This Row],[Fechamento]]&gt;0, Chamados[[#This Row],[Fechamento]]&gt;Chamados[[#This Row],[Abertura]]), Chamados[[#This Row],[Fechamento]]-Chamados[[#This Row],[Abertura]], "")</f>
        <v>1.3132986111086211</v>
      </c>
      <c r="E124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6" s="15" t="s">
        <v>10</v>
      </c>
      <c r="G1246" s="16">
        <v>562541588</v>
      </c>
      <c r="H1246" s="15" t="s">
        <v>276</v>
      </c>
      <c r="I1246" s="17" t="s">
        <v>182</v>
      </c>
    </row>
    <row r="1247" spans="1:9" x14ac:dyDescent="0.2">
      <c r="A1247" s="13">
        <v>1345</v>
      </c>
      <c r="B1247" s="37">
        <v>44103.715370370373</v>
      </c>
      <c r="C1247" s="37">
        <v>44103.708333333336</v>
      </c>
      <c r="D1247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4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47" s="15" t="s">
        <v>19</v>
      </c>
      <c r="G1247" s="16">
        <v>198823785</v>
      </c>
      <c r="H1247" s="15" t="s">
        <v>277</v>
      </c>
      <c r="I1247" s="17" t="s">
        <v>144</v>
      </c>
    </row>
    <row r="1248" spans="1:9" x14ac:dyDescent="0.2">
      <c r="A1248" s="13">
        <v>1346</v>
      </c>
      <c r="B1248" s="37">
        <v>44104.001250000001</v>
      </c>
      <c r="C1248" s="37">
        <v>44104.225601851853</v>
      </c>
      <c r="D1248" s="14">
        <f>IF(AND(Chamados[[#This Row],[Abertura]]&gt;0, Chamados[[#This Row],[Fechamento]]&gt;0, Chamados[[#This Row],[Fechamento]]&gt;Chamados[[#This Row],[Abertura]]), Chamados[[#This Row],[Fechamento]]-Chamados[[#This Row],[Abertura]], "")</f>
        <v>0.22435185185167938</v>
      </c>
      <c r="E124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48" s="15" t="s">
        <v>285</v>
      </c>
      <c r="G1248" s="16">
        <v>649338398</v>
      </c>
      <c r="H1248" s="15" t="s">
        <v>270</v>
      </c>
      <c r="I1248" s="17" t="s">
        <v>211</v>
      </c>
    </row>
    <row r="1249" spans="1:9" x14ac:dyDescent="0.2">
      <c r="A1249" s="13">
        <v>1347</v>
      </c>
      <c r="B1249" s="37">
        <v>44104.281215277777</v>
      </c>
      <c r="C1249" s="37">
        <v>44106.249641203707</v>
      </c>
      <c r="D1249" s="14">
        <f>IF(AND(Chamados[[#This Row],[Abertura]]&gt;0, Chamados[[#This Row],[Fechamento]]&gt;0, Chamados[[#This Row],[Fechamento]]&gt;Chamados[[#This Row],[Abertura]]), Chamados[[#This Row],[Fechamento]]-Chamados[[#This Row],[Abertura]], "")</f>
        <v>1.9684259259302053</v>
      </c>
      <c r="E124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49" s="15" t="s">
        <v>19</v>
      </c>
      <c r="G1249" s="16">
        <v>247448324</v>
      </c>
      <c r="H1249" s="15" t="s">
        <v>276</v>
      </c>
      <c r="I1249" s="17" t="s">
        <v>49</v>
      </c>
    </row>
    <row r="1250" spans="1:9" x14ac:dyDescent="0.2">
      <c r="A1250" s="13">
        <v>1348</v>
      </c>
      <c r="B1250" s="37">
        <v>44104.655740740738</v>
      </c>
      <c r="C1250" s="37">
        <v>44104.814131944448</v>
      </c>
      <c r="D1250" s="14">
        <f>IF(AND(Chamados[[#This Row],[Abertura]]&gt;0, Chamados[[#This Row],[Fechamento]]&gt;0, Chamados[[#This Row],[Fechamento]]&gt;Chamados[[#This Row],[Abertura]]), Chamados[[#This Row],[Fechamento]]-Chamados[[#This Row],[Abertura]], "")</f>
        <v>0.15839120370947057</v>
      </c>
      <c r="E125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0" s="15" t="s">
        <v>14</v>
      </c>
      <c r="G1250" s="16">
        <v>383375242</v>
      </c>
      <c r="H1250" s="15" t="s">
        <v>270</v>
      </c>
      <c r="I1250" s="17" t="s">
        <v>24</v>
      </c>
    </row>
    <row r="1251" spans="1:9" x14ac:dyDescent="0.2">
      <c r="A1251" s="13">
        <v>1349</v>
      </c>
      <c r="B1251" s="37">
        <v>44104.810833333337</v>
      </c>
      <c r="C1251" s="37">
        <v>44105.739583333336</v>
      </c>
      <c r="D1251" s="14">
        <f>IF(AND(Chamados[[#This Row],[Abertura]]&gt;0, Chamados[[#This Row],[Fechamento]]&gt;0, Chamados[[#This Row],[Fechamento]]&gt;Chamados[[#This Row],[Abertura]]), Chamados[[#This Row],[Fechamento]]-Chamados[[#This Row],[Abertura]], "")</f>
        <v>0.92874999999912689</v>
      </c>
      <c r="E125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1" s="15" t="s">
        <v>8</v>
      </c>
      <c r="G1251" s="16">
        <v>213585140</v>
      </c>
      <c r="H1251" s="15" t="s">
        <v>276</v>
      </c>
      <c r="I1251" s="17" t="s">
        <v>171</v>
      </c>
    </row>
    <row r="1252" spans="1:9" x14ac:dyDescent="0.2">
      <c r="A1252" s="13">
        <v>1350</v>
      </c>
      <c r="B1252" s="37">
        <v>44104.850925925923</v>
      </c>
      <c r="C1252" s="37">
        <v>44105.450844907406</v>
      </c>
      <c r="D1252" s="14">
        <f>IF(AND(Chamados[[#This Row],[Abertura]]&gt;0, Chamados[[#This Row],[Fechamento]]&gt;0, Chamados[[#This Row],[Fechamento]]&gt;Chamados[[#This Row],[Abertura]]), Chamados[[#This Row],[Fechamento]]-Chamados[[#This Row],[Abertura]], "")</f>
        <v>0.59991898148291511</v>
      </c>
      <c r="E125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2" s="15" t="s">
        <v>17</v>
      </c>
      <c r="G1252" s="16">
        <v>366643370</v>
      </c>
      <c r="H1252" s="15" t="s">
        <v>270</v>
      </c>
      <c r="I1252" s="17" t="s">
        <v>90</v>
      </c>
    </row>
    <row r="1253" spans="1:9" x14ac:dyDescent="0.2">
      <c r="A1253" s="13">
        <v>1351</v>
      </c>
      <c r="B1253" s="37">
        <v>44104.907083333332</v>
      </c>
      <c r="C1253" s="37">
        <v>44106.151770833334</v>
      </c>
      <c r="D1253" s="14">
        <f>IF(AND(Chamados[[#This Row],[Abertura]]&gt;0, Chamados[[#This Row],[Fechamento]]&gt;0, Chamados[[#This Row],[Fechamento]]&gt;Chamados[[#This Row],[Abertura]]), Chamados[[#This Row],[Fechamento]]-Chamados[[#This Row],[Abertura]], "")</f>
        <v>1.2446875000023283</v>
      </c>
      <c r="E125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53" s="15" t="s">
        <v>12</v>
      </c>
      <c r="G1253" s="16">
        <v>68086334</v>
      </c>
      <c r="H1253" s="15" t="s">
        <v>270</v>
      </c>
      <c r="I1253" s="17" t="s">
        <v>250</v>
      </c>
    </row>
    <row r="1254" spans="1:9" x14ac:dyDescent="0.2">
      <c r="A1254" s="13">
        <v>1352</v>
      </c>
      <c r="B1254" s="37">
        <v>44104.935717592591</v>
      </c>
      <c r="C1254" s="37">
        <v>44105.426203703704</v>
      </c>
      <c r="D1254" s="14">
        <f>IF(AND(Chamados[[#This Row],[Abertura]]&gt;0, Chamados[[#This Row],[Fechamento]]&gt;0, Chamados[[#This Row],[Fechamento]]&gt;Chamados[[#This Row],[Abertura]]), Chamados[[#This Row],[Fechamento]]-Chamados[[#This Row],[Abertura]], "")</f>
        <v>0.49048611111356877</v>
      </c>
      <c r="E125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4" s="15" t="s">
        <v>18</v>
      </c>
      <c r="G1254" s="16">
        <v>342280586</v>
      </c>
      <c r="H1254" s="15" t="s">
        <v>277</v>
      </c>
      <c r="I1254" s="17" t="s">
        <v>111</v>
      </c>
    </row>
    <row r="1255" spans="1:9" x14ac:dyDescent="0.2">
      <c r="A1255" s="13">
        <v>1353</v>
      </c>
      <c r="B1255" s="37">
        <v>44104.992789351854</v>
      </c>
      <c r="C1255" s="37">
        <v>44105.772893518515</v>
      </c>
      <c r="D1255" s="14">
        <f>IF(AND(Chamados[[#This Row],[Abertura]]&gt;0, Chamados[[#This Row],[Fechamento]]&gt;0, Chamados[[#This Row],[Fechamento]]&gt;Chamados[[#This Row],[Abertura]]), Chamados[[#This Row],[Fechamento]]-Chamados[[#This Row],[Abertura]], "")</f>
        <v>0.78010416666074889</v>
      </c>
      <c r="E125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5" s="15" t="s">
        <v>12</v>
      </c>
      <c r="G1255" s="16">
        <v>722206079</v>
      </c>
      <c r="H1255" s="15" t="s">
        <v>278</v>
      </c>
      <c r="I1255" s="17" t="s">
        <v>202</v>
      </c>
    </row>
    <row r="1256" spans="1:9" x14ac:dyDescent="0.2">
      <c r="A1256" s="13">
        <v>1354</v>
      </c>
      <c r="B1256" s="37">
        <v>44104.997777777775</v>
      </c>
      <c r="C1256" s="37">
        <v>44105.737199074072</v>
      </c>
      <c r="D1256" s="14">
        <f>IF(AND(Chamados[[#This Row],[Abertura]]&gt;0, Chamados[[#This Row],[Fechamento]]&gt;0, Chamados[[#This Row],[Fechamento]]&gt;Chamados[[#This Row],[Abertura]]), Chamados[[#This Row],[Fechamento]]-Chamados[[#This Row],[Abertura]], "")</f>
        <v>0.73942129629722331</v>
      </c>
      <c r="E125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6" s="15" t="s">
        <v>284</v>
      </c>
      <c r="G1256" s="16">
        <v>261399614</v>
      </c>
      <c r="H1256" s="15" t="s">
        <v>270</v>
      </c>
      <c r="I1256" s="17" t="s">
        <v>140</v>
      </c>
    </row>
    <row r="1257" spans="1:9" x14ac:dyDescent="0.2">
      <c r="A1257" s="13">
        <v>1355</v>
      </c>
      <c r="B1257" s="37">
        <v>44105.024201388886</v>
      </c>
      <c r="C1257" s="37">
        <v>44106.441354166665</v>
      </c>
      <c r="D1257" s="14">
        <f>IF(AND(Chamados[[#This Row],[Abertura]]&gt;0, Chamados[[#This Row],[Fechamento]]&gt;0, Chamados[[#This Row],[Fechamento]]&gt;Chamados[[#This Row],[Abertura]]), Chamados[[#This Row],[Fechamento]]-Chamados[[#This Row],[Abertura]], "")</f>
        <v>1.4171527777798474</v>
      </c>
      <c r="E125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57" s="15" t="s">
        <v>18</v>
      </c>
      <c r="G1257" s="16">
        <v>513031080</v>
      </c>
      <c r="H1257" s="15" t="s">
        <v>270</v>
      </c>
      <c r="I1257" s="17" t="s">
        <v>247</v>
      </c>
    </row>
    <row r="1258" spans="1:9" x14ac:dyDescent="0.2">
      <c r="A1258" s="13">
        <v>1356</v>
      </c>
      <c r="B1258" s="37">
        <v>44105.146585648145</v>
      </c>
      <c r="C1258" s="37">
        <v>44105.590752314813</v>
      </c>
      <c r="D1258" s="14">
        <f>IF(AND(Chamados[[#This Row],[Abertura]]&gt;0, Chamados[[#This Row],[Fechamento]]&gt;0, Chamados[[#This Row],[Fechamento]]&gt;Chamados[[#This Row],[Abertura]]), Chamados[[#This Row],[Fechamento]]-Chamados[[#This Row],[Abertura]], "")</f>
        <v>0.44416666666802485</v>
      </c>
      <c r="E125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58" s="15" t="s">
        <v>18</v>
      </c>
      <c r="G1258" s="16">
        <v>745597974</v>
      </c>
      <c r="H1258" s="15" t="s">
        <v>270</v>
      </c>
      <c r="I1258" s="17" t="s">
        <v>229</v>
      </c>
    </row>
    <row r="1259" spans="1:9" x14ac:dyDescent="0.2">
      <c r="A1259" s="13">
        <v>1358</v>
      </c>
      <c r="B1259" s="37">
        <v>44105.219143518516</v>
      </c>
      <c r="C1259" s="37">
        <v>44107.151087962964</v>
      </c>
      <c r="D1259" s="14">
        <f>IF(AND(Chamados[[#This Row],[Abertura]]&gt;0, Chamados[[#This Row],[Fechamento]]&gt;0, Chamados[[#This Row],[Fechamento]]&gt;Chamados[[#This Row],[Abertura]]), Chamados[[#This Row],[Fechamento]]-Chamados[[#This Row],[Abertura]], "")</f>
        <v>1.9319444444481633</v>
      </c>
      <c r="E125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59" s="15" t="s">
        <v>284</v>
      </c>
      <c r="G1259" s="16">
        <v>674672007</v>
      </c>
      <c r="H1259" s="15" t="s">
        <v>276</v>
      </c>
      <c r="I1259" s="17" t="s">
        <v>80</v>
      </c>
    </row>
    <row r="1260" spans="1:9" x14ac:dyDescent="0.2">
      <c r="A1260" s="13">
        <v>1359</v>
      </c>
      <c r="B1260" s="37">
        <v>44105.325312499997</v>
      </c>
      <c r="C1260" s="37">
        <v>44105.533321759256</v>
      </c>
      <c r="D1260" s="14">
        <f>IF(AND(Chamados[[#This Row],[Abertura]]&gt;0, Chamados[[#This Row],[Fechamento]]&gt;0, Chamados[[#This Row],[Fechamento]]&gt;Chamados[[#This Row],[Abertura]]), Chamados[[#This Row],[Fechamento]]-Chamados[[#This Row],[Abertura]], "")</f>
        <v>0.20800925925868796</v>
      </c>
      <c r="E126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0" s="15" t="s">
        <v>20</v>
      </c>
      <c r="G1260" s="16">
        <v>343561526</v>
      </c>
      <c r="H1260" s="15" t="s">
        <v>276</v>
      </c>
      <c r="I1260" s="17" t="s">
        <v>165</v>
      </c>
    </row>
    <row r="1261" spans="1:9" x14ac:dyDescent="0.2">
      <c r="A1261" s="13">
        <v>1360</v>
      </c>
      <c r="B1261" s="37">
        <v>44106.246481481481</v>
      </c>
      <c r="C1261" s="37">
        <v>44106.329097222224</v>
      </c>
      <c r="D1261" s="14">
        <f>IF(AND(Chamados[[#This Row],[Abertura]]&gt;0, Chamados[[#This Row],[Fechamento]]&gt;0, Chamados[[#This Row],[Fechamento]]&gt;Chamados[[#This Row],[Abertura]]), Chamados[[#This Row],[Fechamento]]-Chamados[[#This Row],[Abertura]], "")</f>
        <v>8.261574074276723E-2</v>
      </c>
      <c r="E126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1" s="15" t="s">
        <v>17</v>
      </c>
      <c r="G1261" s="16">
        <v>765436780</v>
      </c>
      <c r="H1261" s="15" t="s">
        <v>270</v>
      </c>
      <c r="I1261" s="17" t="s">
        <v>183</v>
      </c>
    </row>
    <row r="1262" spans="1:9" x14ac:dyDescent="0.2">
      <c r="A1262" s="13">
        <v>1361</v>
      </c>
      <c r="B1262" s="37">
        <v>44106.818541666667</v>
      </c>
      <c r="C1262" s="37">
        <v>44107.087893518517</v>
      </c>
      <c r="D1262" s="14">
        <f>IF(AND(Chamados[[#This Row],[Abertura]]&gt;0, Chamados[[#This Row],[Fechamento]]&gt;0, Chamados[[#This Row],[Fechamento]]&gt;Chamados[[#This Row],[Abertura]]), Chamados[[#This Row],[Fechamento]]-Chamados[[#This Row],[Abertura]], "")</f>
        <v>0.26935185184993315</v>
      </c>
      <c r="E126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2" s="15" t="s">
        <v>12</v>
      </c>
      <c r="G1262" s="16">
        <v>612122350</v>
      </c>
      <c r="H1262" s="15" t="s">
        <v>278</v>
      </c>
      <c r="I1262" s="17" t="s">
        <v>221</v>
      </c>
    </row>
    <row r="1263" spans="1:9" x14ac:dyDescent="0.2">
      <c r="A1263" s="13">
        <v>1362</v>
      </c>
      <c r="B1263" s="37">
        <v>44107.374849537038</v>
      </c>
      <c r="C1263" s="37">
        <v>44109.207939814813</v>
      </c>
      <c r="D1263" s="14">
        <f>IF(AND(Chamados[[#This Row],[Abertura]]&gt;0, Chamados[[#This Row],[Fechamento]]&gt;0, Chamados[[#This Row],[Fechamento]]&gt;Chamados[[#This Row],[Abertura]]), Chamados[[#This Row],[Fechamento]]-Chamados[[#This Row],[Abertura]], "")</f>
        <v>1.8330902777743177</v>
      </c>
      <c r="E126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63" s="15" t="s">
        <v>13</v>
      </c>
      <c r="G1263" s="16">
        <v>163895385</v>
      </c>
      <c r="H1263" s="15" t="s">
        <v>277</v>
      </c>
      <c r="I1263" s="17" t="s">
        <v>251</v>
      </c>
    </row>
    <row r="1264" spans="1:9" x14ac:dyDescent="0.2">
      <c r="A1264" s="13">
        <v>1363</v>
      </c>
      <c r="B1264" s="37">
        <v>44107.461736111109</v>
      </c>
      <c r="C1264" s="37">
        <v>44107.527256944442</v>
      </c>
      <c r="D1264" s="14">
        <f>IF(AND(Chamados[[#This Row],[Abertura]]&gt;0, Chamados[[#This Row],[Fechamento]]&gt;0, Chamados[[#This Row],[Fechamento]]&gt;Chamados[[#This Row],[Abertura]]), Chamados[[#This Row],[Fechamento]]-Chamados[[#This Row],[Abertura]], "")</f>
        <v>6.5520833333721384E-2</v>
      </c>
      <c r="E126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4" s="15" t="s">
        <v>11</v>
      </c>
      <c r="G1264" s="16">
        <v>791729013</v>
      </c>
      <c r="H1264" s="15" t="s">
        <v>270</v>
      </c>
      <c r="I1264" s="17" t="s">
        <v>191</v>
      </c>
    </row>
    <row r="1265" spans="1:9" x14ac:dyDescent="0.2">
      <c r="A1265" s="13">
        <v>1364</v>
      </c>
      <c r="B1265" s="37">
        <v>44108.023379629631</v>
      </c>
      <c r="C1265" s="37">
        <v>44109.653124999997</v>
      </c>
      <c r="D1265" s="14">
        <f>IF(AND(Chamados[[#This Row],[Abertura]]&gt;0, Chamados[[#This Row],[Fechamento]]&gt;0, Chamados[[#This Row],[Fechamento]]&gt;Chamados[[#This Row],[Abertura]]), Chamados[[#This Row],[Fechamento]]-Chamados[[#This Row],[Abertura]], "")</f>
        <v>1.629745370366436</v>
      </c>
      <c r="E126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65" s="15" t="s">
        <v>9</v>
      </c>
      <c r="G1265" s="16">
        <v>857205562</v>
      </c>
      <c r="H1265" s="15" t="s">
        <v>277</v>
      </c>
      <c r="I1265" s="17" t="s">
        <v>195</v>
      </c>
    </row>
    <row r="1266" spans="1:9" x14ac:dyDescent="0.2">
      <c r="A1266" s="13">
        <v>1365</v>
      </c>
      <c r="B1266" s="37">
        <v>44108.128125000003</v>
      </c>
      <c r="C1266" s="37">
        <v>44109.563287037039</v>
      </c>
      <c r="D1266" s="14">
        <f>IF(AND(Chamados[[#This Row],[Abertura]]&gt;0, Chamados[[#This Row],[Fechamento]]&gt;0, Chamados[[#This Row],[Fechamento]]&gt;Chamados[[#This Row],[Abertura]]), Chamados[[#This Row],[Fechamento]]-Chamados[[#This Row],[Abertura]], "")</f>
        <v>1.435162037036207</v>
      </c>
      <c r="E126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66" s="15" t="s">
        <v>21</v>
      </c>
      <c r="G1266" s="16">
        <v>970113166</v>
      </c>
      <c r="H1266" s="15" t="s">
        <v>277</v>
      </c>
      <c r="I1266" s="17" t="s">
        <v>213</v>
      </c>
    </row>
    <row r="1267" spans="1:9" x14ac:dyDescent="0.2">
      <c r="A1267" s="13">
        <v>1366</v>
      </c>
      <c r="B1267" s="37">
        <v>44108.1716087963</v>
      </c>
      <c r="C1267" s="37">
        <v>44109.340520833335</v>
      </c>
      <c r="D1267" s="14">
        <f>IF(AND(Chamados[[#This Row],[Abertura]]&gt;0, Chamados[[#This Row],[Fechamento]]&gt;0, Chamados[[#This Row],[Fechamento]]&gt;Chamados[[#This Row],[Abertura]]), Chamados[[#This Row],[Fechamento]]-Chamados[[#This Row],[Abertura]], "")</f>
        <v>1.168912037035625</v>
      </c>
      <c r="E126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67" s="15" t="s">
        <v>285</v>
      </c>
      <c r="G1267" s="16">
        <v>33656317</v>
      </c>
      <c r="H1267" s="15" t="s">
        <v>276</v>
      </c>
      <c r="I1267" s="17" t="s">
        <v>98</v>
      </c>
    </row>
    <row r="1268" spans="1:9" x14ac:dyDescent="0.2">
      <c r="A1268" s="13">
        <v>1367</v>
      </c>
      <c r="B1268" s="37">
        <v>44108.360937500001</v>
      </c>
      <c r="C1268" s="37">
        <v>44109.361284722225</v>
      </c>
      <c r="D1268" s="14">
        <f>IF(AND(Chamados[[#This Row],[Abertura]]&gt;0, Chamados[[#This Row],[Fechamento]]&gt;0, Chamados[[#This Row],[Fechamento]]&gt;Chamados[[#This Row],[Abertura]]), Chamados[[#This Row],[Fechamento]]-Chamados[[#This Row],[Abertura]], "")</f>
        <v>1.000347222223354</v>
      </c>
      <c r="E126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68" s="15" t="s">
        <v>15</v>
      </c>
      <c r="G1268" s="16">
        <v>324961592</v>
      </c>
      <c r="H1268" s="15" t="s">
        <v>276</v>
      </c>
      <c r="I1268" s="17" t="s">
        <v>258</v>
      </c>
    </row>
    <row r="1269" spans="1:9" x14ac:dyDescent="0.2">
      <c r="A1269" s="13">
        <v>1368</v>
      </c>
      <c r="B1269" s="37">
        <v>44108.715937499997</v>
      </c>
      <c r="C1269" s="37">
        <v>44108.849675925929</v>
      </c>
      <c r="D1269" s="14">
        <f>IF(AND(Chamados[[#This Row],[Abertura]]&gt;0, Chamados[[#This Row],[Fechamento]]&gt;0, Chamados[[#This Row],[Fechamento]]&gt;Chamados[[#This Row],[Abertura]]), Chamados[[#This Row],[Fechamento]]-Chamados[[#This Row],[Abertura]], "")</f>
        <v>0.13373842593136942</v>
      </c>
      <c r="E126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69" s="15" t="s">
        <v>20</v>
      </c>
      <c r="G1269" s="16">
        <v>31557278</v>
      </c>
      <c r="H1269" s="15" t="s">
        <v>270</v>
      </c>
      <c r="I1269" s="17" t="s">
        <v>54</v>
      </c>
    </row>
    <row r="1270" spans="1:9" x14ac:dyDescent="0.2">
      <c r="A1270" s="13">
        <v>1369</v>
      </c>
      <c r="B1270" s="37">
        <v>44109.099965277775</v>
      </c>
      <c r="C1270" s="37">
        <v>44110.072500000002</v>
      </c>
      <c r="D1270" s="14">
        <f>IF(AND(Chamados[[#This Row],[Abertura]]&gt;0, Chamados[[#This Row],[Fechamento]]&gt;0, Chamados[[#This Row],[Fechamento]]&gt;Chamados[[#This Row],[Abertura]]), Chamados[[#This Row],[Fechamento]]-Chamados[[#This Row],[Abertura]], "")</f>
        <v>0.97253472222655546</v>
      </c>
      <c r="E127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0" s="15" t="s">
        <v>284</v>
      </c>
      <c r="G1270" s="16">
        <v>932564949</v>
      </c>
      <c r="H1270" s="15" t="s">
        <v>270</v>
      </c>
      <c r="I1270" s="17" t="s">
        <v>192</v>
      </c>
    </row>
    <row r="1271" spans="1:9" x14ac:dyDescent="0.2">
      <c r="A1271" s="13">
        <v>1370</v>
      </c>
      <c r="B1271" s="37">
        <v>44109.226423611108</v>
      </c>
      <c r="C1271" s="37">
        <v>44110.607349537036</v>
      </c>
      <c r="D1271" s="14">
        <f>IF(AND(Chamados[[#This Row],[Abertura]]&gt;0, Chamados[[#This Row],[Fechamento]]&gt;0, Chamados[[#This Row],[Fechamento]]&gt;Chamados[[#This Row],[Abertura]]), Chamados[[#This Row],[Fechamento]]-Chamados[[#This Row],[Abertura]], "")</f>
        <v>1.3809259259287501</v>
      </c>
      <c r="E127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71" s="15" t="s">
        <v>9</v>
      </c>
      <c r="G1271" s="16">
        <v>134860798</v>
      </c>
      <c r="H1271" s="15" t="s">
        <v>270</v>
      </c>
      <c r="I1271" s="17" t="s">
        <v>239</v>
      </c>
    </row>
    <row r="1272" spans="1:9" x14ac:dyDescent="0.2">
      <c r="A1272" s="13">
        <v>1371</v>
      </c>
      <c r="B1272" s="37">
        <v>44109.398298611108</v>
      </c>
      <c r="C1272" s="37">
        <v>44109.410775462966</v>
      </c>
      <c r="D1272" s="14">
        <f>IF(AND(Chamados[[#This Row],[Abertura]]&gt;0, Chamados[[#This Row],[Fechamento]]&gt;0, Chamados[[#This Row],[Fechamento]]&gt;Chamados[[#This Row],[Abertura]]), Chamados[[#This Row],[Fechamento]]-Chamados[[#This Row],[Abertura]], "")</f>
        <v>1.2476851858082227E-2</v>
      </c>
      <c r="E127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2" s="15" t="s">
        <v>19</v>
      </c>
      <c r="G1272" s="16">
        <v>511789378</v>
      </c>
      <c r="H1272" s="15" t="s">
        <v>276</v>
      </c>
      <c r="I1272" s="17" t="s">
        <v>109</v>
      </c>
    </row>
    <row r="1273" spans="1:9" x14ac:dyDescent="0.2">
      <c r="A1273" s="13">
        <v>1372</v>
      </c>
      <c r="B1273" s="37">
        <v>44110.227314814816</v>
      </c>
      <c r="C1273" s="37">
        <v>44110.949097222219</v>
      </c>
      <c r="D1273" s="14">
        <f>IF(AND(Chamados[[#This Row],[Abertura]]&gt;0, Chamados[[#This Row],[Fechamento]]&gt;0, Chamados[[#This Row],[Fechamento]]&gt;Chamados[[#This Row],[Abertura]]), Chamados[[#This Row],[Fechamento]]-Chamados[[#This Row],[Abertura]], "")</f>
        <v>0.72178240740322508</v>
      </c>
      <c r="E127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3" s="15" t="s">
        <v>18</v>
      </c>
      <c r="G1273" s="16">
        <v>19499898</v>
      </c>
      <c r="H1273" s="15" t="s">
        <v>276</v>
      </c>
      <c r="I1273" s="17" t="s">
        <v>101</v>
      </c>
    </row>
    <row r="1274" spans="1:9" x14ac:dyDescent="0.2">
      <c r="A1274" s="13">
        <v>1373</v>
      </c>
      <c r="B1274" s="37">
        <v>44110.353449074071</v>
      </c>
      <c r="C1274" s="37">
        <v>44109.926203703704</v>
      </c>
      <c r="D1274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7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74" s="15" t="s">
        <v>11</v>
      </c>
      <c r="G1274" s="16">
        <v>379795602</v>
      </c>
      <c r="H1274" s="15" t="s">
        <v>276</v>
      </c>
      <c r="I1274" s="17" t="s">
        <v>87</v>
      </c>
    </row>
    <row r="1275" spans="1:9" x14ac:dyDescent="0.2">
      <c r="A1275" s="13">
        <v>1374</v>
      </c>
      <c r="B1275" s="37">
        <v>44110.444722222222</v>
      </c>
      <c r="C1275" s="37">
        <v>44110.474895833337</v>
      </c>
      <c r="D1275" s="14">
        <f>IF(AND(Chamados[[#This Row],[Abertura]]&gt;0, Chamados[[#This Row],[Fechamento]]&gt;0, Chamados[[#This Row],[Fechamento]]&gt;Chamados[[#This Row],[Abertura]]), Chamados[[#This Row],[Fechamento]]-Chamados[[#This Row],[Abertura]], "")</f>
        <v>3.0173611114150845E-2</v>
      </c>
      <c r="E127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5" s="15" t="s">
        <v>11</v>
      </c>
      <c r="G1275" s="16">
        <v>846607673</v>
      </c>
      <c r="H1275" s="15" t="s">
        <v>276</v>
      </c>
      <c r="I1275" s="17" t="s">
        <v>34</v>
      </c>
    </row>
    <row r="1276" spans="1:9" x14ac:dyDescent="0.2">
      <c r="A1276" s="13">
        <v>1375</v>
      </c>
      <c r="B1276" s="37">
        <v>44110.655312499999</v>
      </c>
      <c r="C1276" s="37">
        <v>44112.065347222226</v>
      </c>
      <c r="D1276" s="14">
        <f>IF(AND(Chamados[[#This Row],[Abertura]]&gt;0, Chamados[[#This Row],[Fechamento]]&gt;0, Chamados[[#This Row],[Fechamento]]&gt;Chamados[[#This Row],[Abertura]]), Chamados[[#This Row],[Fechamento]]-Chamados[[#This Row],[Abertura]], "")</f>
        <v>1.4100347222265555</v>
      </c>
      <c r="E127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76" s="15" t="s">
        <v>8</v>
      </c>
      <c r="G1276" s="16">
        <v>184686374</v>
      </c>
      <c r="H1276" s="15" t="s">
        <v>276</v>
      </c>
      <c r="I1276" s="17" t="s">
        <v>137</v>
      </c>
    </row>
    <row r="1277" spans="1:9" x14ac:dyDescent="0.2">
      <c r="A1277" s="13">
        <v>1376</v>
      </c>
      <c r="B1277" s="37">
        <v>44110.720625000002</v>
      </c>
      <c r="C1277" s="37">
        <v>44111.916250000002</v>
      </c>
      <c r="D1277" s="14">
        <f>IF(AND(Chamados[[#This Row],[Abertura]]&gt;0, Chamados[[#This Row],[Fechamento]]&gt;0, Chamados[[#This Row],[Fechamento]]&gt;Chamados[[#This Row],[Abertura]]), Chamados[[#This Row],[Fechamento]]-Chamados[[#This Row],[Abertura]], "")</f>
        <v>1.195625000000291</v>
      </c>
      <c r="E127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77" s="15" t="s">
        <v>21</v>
      </c>
      <c r="G1277" s="16">
        <v>761881478</v>
      </c>
      <c r="H1277" s="15" t="s">
        <v>270</v>
      </c>
      <c r="I1277" s="17" t="s">
        <v>257</v>
      </c>
    </row>
    <row r="1278" spans="1:9" x14ac:dyDescent="0.2">
      <c r="A1278" s="13">
        <v>1377</v>
      </c>
      <c r="B1278" s="37">
        <v>44110.778726851851</v>
      </c>
      <c r="C1278" s="37">
        <v>44111.428090277775</v>
      </c>
      <c r="D1278" s="14">
        <f>IF(AND(Chamados[[#This Row],[Abertura]]&gt;0, Chamados[[#This Row],[Fechamento]]&gt;0, Chamados[[#This Row],[Fechamento]]&gt;Chamados[[#This Row],[Abertura]]), Chamados[[#This Row],[Fechamento]]-Chamados[[#This Row],[Abertura]], "")</f>
        <v>0.64936342592409346</v>
      </c>
      <c r="E127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78" s="15" t="s">
        <v>10</v>
      </c>
      <c r="G1278" s="16">
        <v>498820188</v>
      </c>
      <c r="H1278" s="15" t="s">
        <v>276</v>
      </c>
      <c r="I1278" s="17" t="s">
        <v>132</v>
      </c>
    </row>
    <row r="1279" spans="1:9" x14ac:dyDescent="0.2">
      <c r="A1279" s="13">
        <v>1378</v>
      </c>
      <c r="B1279" s="37">
        <v>44111.075208333335</v>
      </c>
      <c r="C1279" s="37">
        <v>44112.225104166668</v>
      </c>
      <c r="D1279" s="14">
        <f>IF(AND(Chamados[[#This Row],[Abertura]]&gt;0, Chamados[[#This Row],[Fechamento]]&gt;0, Chamados[[#This Row],[Fechamento]]&gt;Chamados[[#This Row],[Abertura]]), Chamados[[#This Row],[Fechamento]]-Chamados[[#This Row],[Abertura]], "")</f>
        <v>1.1498958333322662</v>
      </c>
      <c r="E127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79" s="15" t="s">
        <v>269</v>
      </c>
      <c r="G1279" s="16">
        <v>741621902</v>
      </c>
      <c r="H1279" s="15" t="s">
        <v>270</v>
      </c>
      <c r="I1279" s="17" t="s">
        <v>232</v>
      </c>
    </row>
    <row r="1280" spans="1:9" x14ac:dyDescent="0.2">
      <c r="A1280" s="13">
        <v>1379</v>
      </c>
      <c r="B1280" s="37">
        <v>44111.250509259262</v>
      </c>
      <c r="C1280" s="37">
        <v>44113.017465277779</v>
      </c>
      <c r="D1280" s="14">
        <f>IF(AND(Chamados[[#This Row],[Abertura]]&gt;0, Chamados[[#This Row],[Fechamento]]&gt;0, Chamados[[#This Row],[Fechamento]]&gt;Chamados[[#This Row],[Abertura]]), Chamados[[#This Row],[Fechamento]]-Chamados[[#This Row],[Abertura]], "")</f>
        <v>1.7669560185167938</v>
      </c>
      <c r="E128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80" s="15" t="s">
        <v>285</v>
      </c>
      <c r="G1280" s="16">
        <v>813952214</v>
      </c>
      <c r="H1280" s="15" t="s">
        <v>270</v>
      </c>
      <c r="I1280" s="17" t="s">
        <v>186</v>
      </c>
    </row>
    <row r="1281" spans="1:9" x14ac:dyDescent="0.2">
      <c r="A1281" s="13">
        <v>1380</v>
      </c>
      <c r="B1281" s="37">
        <v>44111.493506944447</v>
      </c>
      <c r="C1281" s="37">
        <v>44113.191145833334</v>
      </c>
      <c r="D1281" s="14">
        <f>IF(AND(Chamados[[#This Row],[Abertura]]&gt;0, Chamados[[#This Row],[Fechamento]]&gt;0, Chamados[[#This Row],[Fechamento]]&gt;Chamados[[#This Row],[Abertura]]), Chamados[[#This Row],[Fechamento]]-Chamados[[#This Row],[Abertura]], "")</f>
        <v>1.6976388888870133</v>
      </c>
      <c r="E128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81" s="15" t="s">
        <v>12</v>
      </c>
      <c r="G1281" s="16">
        <v>435563582</v>
      </c>
      <c r="H1281" s="15" t="s">
        <v>276</v>
      </c>
      <c r="I1281" s="17" t="s">
        <v>220</v>
      </c>
    </row>
    <row r="1282" spans="1:9" x14ac:dyDescent="0.2">
      <c r="A1282" s="13">
        <v>1381</v>
      </c>
      <c r="B1282" s="37">
        <v>44111.660462962966</v>
      </c>
      <c r="C1282" s="37">
        <v>44113.061041666668</v>
      </c>
      <c r="D1282" s="14">
        <f>IF(AND(Chamados[[#This Row],[Abertura]]&gt;0, Chamados[[#This Row],[Fechamento]]&gt;0, Chamados[[#This Row],[Fechamento]]&gt;Chamados[[#This Row],[Abertura]]), Chamados[[#This Row],[Fechamento]]-Chamados[[#This Row],[Abertura]], "")</f>
        <v>1.4005787037021946</v>
      </c>
      <c r="E128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82" s="15" t="s">
        <v>8</v>
      </c>
      <c r="G1282" s="16">
        <v>591188128</v>
      </c>
      <c r="H1282" s="15" t="s">
        <v>276</v>
      </c>
      <c r="I1282" s="17" t="s">
        <v>66</v>
      </c>
    </row>
    <row r="1283" spans="1:9" x14ac:dyDescent="0.2">
      <c r="A1283" s="13">
        <v>1382</v>
      </c>
      <c r="B1283" s="37">
        <v>44111.779687499999</v>
      </c>
      <c r="C1283" s="37">
        <v>44112.125798611109</v>
      </c>
      <c r="D1283" s="14">
        <f>IF(AND(Chamados[[#This Row],[Abertura]]&gt;0, Chamados[[#This Row],[Fechamento]]&gt;0, Chamados[[#This Row],[Fechamento]]&gt;Chamados[[#This Row],[Abertura]]), Chamados[[#This Row],[Fechamento]]-Chamados[[#This Row],[Abertura]], "")</f>
        <v>0.34611111111007631</v>
      </c>
      <c r="E128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3" s="15" t="s">
        <v>9</v>
      </c>
      <c r="G1283" s="16">
        <v>520192146</v>
      </c>
      <c r="H1283" s="15" t="s">
        <v>277</v>
      </c>
      <c r="I1283" s="17" t="s">
        <v>249</v>
      </c>
    </row>
    <row r="1284" spans="1:9" x14ac:dyDescent="0.2">
      <c r="A1284" s="13">
        <v>1383</v>
      </c>
      <c r="B1284" s="37">
        <v>44112.002118055556</v>
      </c>
      <c r="C1284" s="37">
        <v>44113.220254629632</v>
      </c>
      <c r="D1284" s="14">
        <f>IF(AND(Chamados[[#This Row],[Abertura]]&gt;0, Chamados[[#This Row],[Fechamento]]&gt;0, Chamados[[#This Row],[Fechamento]]&gt;Chamados[[#This Row],[Abertura]]), Chamados[[#This Row],[Fechamento]]-Chamados[[#This Row],[Abertura]], "")</f>
        <v>1.2181365740761976</v>
      </c>
      <c r="E128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84" s="15" t="s">
        <v>21</v>
      </c>
      <c r="G1284" s="16">
        <v>456421212</v>
      </c>
      <c r="H1284" s="15" t="s">
        <v>276</v>
      </c>
      <c r="I1284" s="17" t="s">
        <v>155</v>
      </c>
    </row>
    <row r="1285" spans="1:9" x14ac:dyDescent="0.2">
      <c r="A1285" s="13">
        <v>1384</v>
      </c>
      <c r="B1285" s="37">
        <v>44112.270127314812</v>
      </c>
      <c r="C1285" s="37">
        <v>44114.191446759258</v>
      </c>
      <c r="D1285" s="14">
        <f>IF(AND(Chamados[[#This Row],[Abertura]]&gt;0, Chamados[[#This Row],[Fechamento]]&gt;0, Chamados[[#This Row],[Fechamento]]&gt;Chamados[[#This Row],[Abertura]]), Chamados[[#This Row],[Fechamento]]-Chamados[[#This Row],[Abertura]], "")</f>
        <v>1.9213194444455439</v>
      </c>
      <c r="E128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85" s="15" t="s">
        <v>16</v>
      </c>
      <c r="G1285" s="16">
        <v>222865471</v>
      </c>
      <c r="H1285" s="15" t="s">
        <v>270</v>
      </c>
      <c r="I1285" s="17" t="s">
        <v>117</v>
      </c>
    </row>
    <row r="1286" spans="1:9" x14ac:dyDescent="0.2">
      <c r="A1286" s="13">
        <v>1385</v>
      </c>
      <c r="B1286" s="37">
        <v>44112.306435185186</v>
      </c>
      <c r="C1286" s="37">
        <v>44113.294594907406</v>
      </c>
      <c r="D1286" s="14">
        <f>IF(AND(Chamados[[#This Row],[Abertura]]&gt;0, Chamados[[#This Row],[Fechamento]]&gt;0, Chamados[[#This Row],[Fechamento]]&gt;Chamados[[#This Row],[Abertura]]), Chamados[[#This Row],[Fechamento]]-Chamados[[#This Row],[Abertura]], "")</f>
        <v>0.9881597222192795</v>
      </c>
      <c r="E128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6" s="15" t="s">
        <v>13</v>
      </c>
      <c r="G1286" s="16">
        <v>420883411</v>
      </c>
      <c r="H1286" s="15" t="s">
        <v>277</v>
      </c>
      <c r="I1286" s="17" t="s">
        <v>157</v>
      </c>
    </row>
    <row r="1287" spans="1:9" x14ac:dyDescent="0.2">
      <c r="A1287" s="13">
        <v>1386</v>
      </c>
      <c r="B1287" s="37">
        <v>44112.574571759258</v>
      </c>
      <c r="C1287" s="37">
        <v>44113.562106481484</v>
      </c>
      <c r="D1287" s="14">
        <f>IF(AND(Chamados[[#This Row],[Abertura]]&gt;0, Chamados[[#This Row],[Fechamento]]&gt;0, Chamados[[#This Row],[Fechamento]]&gt;Chamados[[#This Row],[Abertura]]), Chamados[[#This Row],[Fechamento]]-Chamados[[#This Row],[Abertura]], "")</f>
        <v>0.98753472222597338</v>
      </c>
      <c r="E128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7" s="15" t="s">
        <v>17</v>
      </c>
      <c r="G1287" s="16">
        <v>501204403</v>
      </c>
      <c r="H1287" s="15" t="s">
        <v>276</v>
      </c>
      <c r="I1287" s="17" t="s">
        <v>35</v>
      </c>
    </row>
    <row r="1288" spans="1:9" x14ac:dyDescent="0.2">
      <c r="A1288" s="13">
        <v>1388</v>
      </c>
      <c r="B1288" s="37">
        <v>44112.69222222222</v>
      </c>
      <c r="C1288" s="37">
        <v>44113.249907407408</v>
      </c>
      <c r="D1288" s="14">
        <f>IF(AND(Chamados[[#This Row],[Abertura]]&gt;0, Chamados[[#This Row],[Fechamento]]&gt;0, Chamados[[#This Row],[Fechamento]]&gt;Chamados[[#This Row],[Abertura]]), Chamados[[#This Row],[Fechamento]]-Chamados[[#This Row],[Abertura]], "")</f>
        <v>0.55768518518743804</v>
      </c>
      <c r="E128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8" s="15" t="s">
        <v>19</v>
      </c>
      <c r="G1288" s="16">
        <v>161717771</v>
      </c>
      <c r="H1288" s="15" t="s">
        <v>276</v>
      </c>
      <c r="I1288" s="17" t="s">
        <v>245</v>
      </c>
    </row>
    <row r="1289" spans="1:9" x14ac:dyDescent="0.2">
      <c r="A1289" s="13">
        <v>1389</v>
      </c>
      <c r="B1289" s="37">
        <v>44112.738067129627</v>
      </c>
      <c r="C1289" s="37">
        <v>44112.750138888892</v>
      </c>
      <c r="D1289" s="14">
        <f>IF(AND(Chamados[[#This Row],[Abertura]]&gt;0, Chamados[[#This Row],[Fechamento]]&gt;0, Chamados[[#This Row],[Fechamento]]&gt;Chamados[[#This Row],[Abertura]]), Chamados[[#This Row],[Fechamento]]-Chamados[[#This Row],[Abertura]], "")</f>
        <v>1.2071759265381843E-2</v>
      </c>
      <c r="E128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89" s="15" t="s">
        <v>9</v>
      </c>
      <c r="G1289" s="16">
        <v>31820335</v>
      </c>
      <c r="H1289" s="15" t="s">
        <v>278</v>
      </c>
      <c r="I1289" s="17" t="s">
        <v>84</v>
      </c>
    </row>
    <row r="1290" spans="1:9" x14ac:dyDescent="0.2">
      <c r="A1290" s="13">
        <v>1390</v>
      </c>
      <c r="B1290" s="37">
        <v>44112.897118055553</v>
      </c>
      <c r="C1290" s="37">
        <v>44112.923437500001</v>
      </c>
      <c r="D1290" s="14">
        <f>IF(AND(Chamados[[#This Row],[Abertura]]&gt;0, Chamados[[#This Row],[Fechamento]]&gt;0, Chamados[[#This Row],[Fechamento]]&gt;Chamados[[#This Row],[Abertura]]), Chamados[[#This Row],[Fechamento]]-Chamados[[#This Row],[Abertura]], "")</f>
        <v>2.6319444448745344E-2</v>
      </c>
      <c r="E129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0" s="15" t="s">
        <v>12</v>
      </c>
      <c r="G1290" s="16">
        <v>802283350</v>
      </c>
      <c r="H1290" s="15" t="s">
        <v>277</v>
      </c>
      <c r="I1290" s="17" t="s">
        <v>71</v>
      </c>
    </row>
    <row r="1291" spans="1:9" x14ac:dyDescent="0.2">
      <c r="A1291" s="13">
        <v>1391</v>
      </c>
      <c r="B1291" s="37">
        <v>44113.003032407411</v>
      </c>
      <c r="C1291" s="37">
        <v>44113.642638888887</v>
      </c>
      <c r="D1291" s="14">
        <f>IF(AND(Chamados[[#This Row],[Abertura]]&gt;0, Chamados[[#This Row],[Fechamento]]&gt;0, Chamados[[#This Row],[Fechamento]]&gt;Chamados[[#This Row],[Abertura]]), Chamados[[#This Row],[Fechamento]]-Chamados[[#This Row],[Abertura]], "")</f>
        <v>0.63960648147622123</v>
      </c>
      <c r="E129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1" s="15" t="s">
        <v>17</v>
      </c>
      <c r="G1291" s="16">
        <v>38856390</v>
      </c>
      <c r="H1291" s="15" t="s">
        <v>276</v>
      </c>
      <c r="I1291" s="17" t="s">
        <v>26</v>
      </c>
    </row>
    <row r="1292" spans="1:9" x14ac:dyDescent="0.2">
      <c r="A1292" s="13">
        <v>1392</v>
      </c>
      <c r="B1292" s="37">
        <v>44113.146377314813</v>
      </c>
      <c r="C1292" s="37">
        <v>44114.662789351853</v>
      </c>
      <c r="D1292" s="14">
        <f>IF(AND(Chamados[[#This Row],[Abertura]]&gt;0, Chamados[[#This Row],[Fechamento]]&gt;0, Chamados[[#This Row],[Fechamento]]&gt;Chamados[[#This Row],[Abertura]]), Chamados[[#This Row],[Fechamento]]-Chamados[[#This Row],[Abertura]], "")</f>
        <v>1.5164120370391174</v>
      </c>
      <c r="E129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92" s="15" t="s">
        <v>269</v>
      </c>
      <c r="G1292" s="16">
        <v>66179757</v>
      </c>
      <c r="H1292" s="15" t="s">
        <v>276</v>
      </c>
      <c r="I1292" s="17" t="s">
        <v>115</v>
      </c>
    </row>
    <row r="1293" spans="1:9" x14ac:dyDescent="0.2">
      <c r="A1293" s="13">
        <v>1393</v>
      </c>
      <c r="B1293" s="37">
        <v>44113.230381944442</v>
      </c>
      <c r="C1293" s="37">
        <v>44113.961111111108</v>
      </c>
      <c r="D1293" s="14">
        <f>IF(AND(Chamados[[#This Row],[Abertura]]&gt;0, Chamados[[#This Row],[Fechamento]]&gt;0, Chamados[[#This Row],[Fechamento]]&gt;Chamados[[#This Row],[Abertura]]), Chamados[[#This Row],[Fechamento]]-Chamados[[#This Row],[Abertura]], "")</f>
        <v>0.73072916666569654</v>
      </c>
      <c r="E129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3" s="15" t="s">
        <v>18</v>
      </c>
      <c r="G1293" s="16">
        <v>27450557</v>
      </c>
      <c r="H1293" s="15" t="s">
        <v>276</v>
      </c>
      <c r="I1293" s="17" t="s">
        <v>53</v>
      </c>
    </row>
    <row r="1294" spans="1:9" x14ac:dyDescent="0.2">
      <c r="A1294" s="13">
        <v>1394</v>
      </c>
      <c r="B1294" s="37">
        <v>44113.401053240741</v>
      </c>
      <c r="C1294" s="37">
        <v>44114.136423611111</v>
      </c>
      <c r="D1294" s="14">
        <f>IF(AND(Chamados[[#This Row],[Abertura]]&gt;0, Chamados[[#This Row],[Fechamento]]&gt;0, Chamados[[#This Row],[Fechamento]]&gt;Chamados[[#This Row],[Abertura]]), Chamados[[#This Row],[Fechamento]]-Chamados[[#This Row],[Abertura]], "")</f>
        <v>0.73537037037021946</v>
      </c>
      <c r="E129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4" s="15" t="s">
        <v>9</v>
      </c>
      <c r="G1294" s="16">
        <v>267504697</v>
      </c>
      <c r="H1294" s="15" t="s">
        <v>276</v>
      </c>
      <c r="I1294" s="17" t="s">
        <v>193</v>
      </c>
    </row>
    <row r="1295" spans="1:9" x14ac:dyDescent="0.2">
      <c r="A1295" s="13">
        <v>1395</v>
      </c>
      <c r="B1295" s="37">
        <v>44113.63380787037</v>
      </c>
      <c r="C1295" s="37">
        <v>44113.722638888888</v>
      </c>
      <c r="D1295" s="14">
        <f>IF(AND(Chamados[[#This Row],[Abertura]]&gt;0, Chamados[[#This Row],[Fechamento]]&gt;0, Chamados[[#This Row],[Fechamento]]&gt;Chamados[[#This Row],[Abertura]]), Chamados[[#This Row],[Fechamento]]-Chamados[[#This Row],[Abertura]], "")</f>
        <v>8.8831018518249039E-2</v>
      </c>
      <c r="E129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5" s="15" t="s">
        <v>18</v>
      </c>
      <c r="G1295" s="16">
        <v>589249719</v>
      </c>
      <c r="H1295" s="15" t="s">
        <v>270</v>
      </c>
      <c r="I1295" s="17" t="s">
        <v>265</v>
      </c>
    </row>
    <row r="1296" spans="1:9" x14ac:dyDescent="0.2">
      <c r="A1296" s="13">
        <v>1396</v>
      </c>
      <c r="B1296" s="37">
        <v>44113.778182870374</v>
      </c>
      <c r="C1296" s="37">
        <v>44114.224178240744</v>
      </c>
      <c r="D1296" s="14">
        <f>IF(AND(Chamados[[#This Row],[Abertura]]&gt;0, Chamados[[#This Row],[Fechamento]]&gt;0, Chamados[[#This Row],[Fechamento]]&gt;Chamados[[#This Row],[Abertura]]), Chamados[[#This Row],[Fechamento]]-Chamados[[#This Row],[Abertura]], "")</f>
        <v>0.44599537036992842</v>
      </c>
      <c r="E129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6" s="15" t="s">
        <v>13</v>
      </c>
      <c r="G1296" s="16">
        <v>303341346</v>
      </c>
      <c r="H1296" s="15" t="s">
        <v>276</v>
      </c>
      <c r="I1296" s="17" t="s">
        <v>64</v>
      </c>
    </row>
    <row r="1297" spans="1:9" x14ac:dyDescent="0.2">
      <c r="A1297" s="13">
        <v>1397</v>
      </c>
      <c r="B1297" s="37">
        <v>44114.37871527778</v>
      </c>
      <c r="C1297" s="37">
        <v>44113.159421296295</v>
      </c>
      <c r="D1297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29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297" s="15" t="s">
        <v>14</v>
      </c>
      <c r="G1297" s="16">
        <v>32936883</v>
      </c>
      <c r="H1297" s="15" t="s">
        <v>276</v>
      </c>
      <c r="I1297" s="17" t="s">
        <v>128</v>
      </c>
    </row>
    <row r="1298" spans="1:9" x14ac:dyDescent="0.2">
      <c r="A1298" s="13">
        <v>1398</v>
      </c>
      <c r="B1298" s="37">
        <v>44115.172743055555</v>
      </c>
      <c r="C1298" s="37">
        <v>44115.269837962966</v>
      </c>
      <c r="D1298" s="14">
        <f>IF(AND(Chamados[[#This Row],[Abertura]]&gt;0, Chamados[[#This Row],[Fechamento]]&gt;0, Chamados[[#This Row],[Fechamento]]&gt;Chamados[[#This Row],[Abertura]]), Chamados[[#This Row],[Fechamento]]-Chamados[[#This Row],[Abertura]], "")</f>
        <v>9.7094907410792075E-2</v>
      </c>
      <c r="E129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298" s="15" t="s">
        <v>18</v>
      </c>
      <c r="G1298" s="16">
        <v>770489225</v>
      </c>
      <c r="H1298" s="15" t="s">
        <v>276</v>
      </c>
      <c r="I1298" s="17" t="s">
        <v>42</v>
      </c>
    </row>
    <row r="1299" spans="1:9" x14ac:dyDescent="0.2">
      <c r="A1299" s="13">
        <v>1399</v>
      </c>
      <c r="B1299" s="37">
        <v>44115.228344907409</v>
      </c>
      <c r="C1299" s="37">
        <v>44116.499872685185</v>
      </c>
      <c r="D1299" s="14">
        <f>IF(AND(Chamados[[#This Row],[Abertura]]&gt;0, Chamados[[#This Row],[Fechamento]]&gt;0, Chamados[[#This Row],[Fechamento]]&gt;Chamados[[#This Row],[Abertura]]), Chamados[[#This Row],[Fechamento]]-Chamados[[#This Row],[Abertura]], "")</f>
        <v>1.2715277777751908</v>
      </c>
      <c r="E129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299" s="15" t="s">
        <v>19</v>
      </c>
      <c r="G1299" s="16">
        <v>8499802</v>
      </c>
      <c r="H1299" s="15" t="s">
        <v>276</v>
      </c>
      <c r="I1299" s="17" t="s">
        <v>159</v>
      </c>
    </row>
    <row r="1300" spans="1:9" x14ac:dyDescent="0.2">
      <c r="A1300" s="13">
        <v>1400</v>
      </c>
      <c r="B1300" s="37">
        <v>44115.280219907407</v>
      </c>
      <c r="C1300" s="37">
        <v>44116.086516203701</v>
      </c>
      <c r="D1300" s="14">
        <f>IF(AND(Chamados[[#This Row],[Abertura]]&gt;0, Chamados[[#This Row],[Fechamento]]&gt;0, Chamados[[#This Row],[Fechamento]]&gt;Chamados[[#This Row],[Abertura]]), Chamados[[#This Row],[Fechamento]]-Chamados[[#This Row],[Abertura]], "")</f>
        <v>0.80629629629402189</v>
      </c>
      <c r="E130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0" s="15" t="s">
        <v>20</v>
      </c>
      <c r="G1300" s="16">
        <v>162492620</v>
      </c>
      <c r="H1300" s="15" t="s">
        <v>276</v>
      </c>
      <c r="I1300" s="17" t="s">
        <v>67</v>
      </c>
    </row>
    <row r="1301" spans="1:9" x14ac:dyDescent="0.2">
      <c r="A1301" s="13">
        <v>1401</v>
      </c>
      <c r="B1301" s="37">
        <v>44115.488807870373</v>
      </c>
      <c r="C1301" s="37">
        <v>44116.358206018522</v>
      </c>
      <c r="D1301" s="14">
        <f>IF(AND(Chamados[[#This Row],[Abertura]]&gt;0, Chamados[[#This Row],[Fechamento]]&gt;0, Chamados[[#This Row],[Fechamento]]&gt;Chamados[[#This Row],[Abertura]]), Chamados[[#This Row],[Fechamento]]-Chamados[[#This Row],[Abertura]], "")</f>
        <v>0.86939814814832062</v>
      </c>
      <c r="E130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1" s="15" t="s">
        <v>21</v>
      </c>
      <c r="G1301" s="16">
        <v>446761650</v>
      </c>
      <c r="H1301" s="15" t="s">
        <v>276</v>
      </c>
      <c r="I1301" s="17" t="s">
        <v>246</v>
      </c>
    </row>
    <row r="1302" spans="1:9" x14ac:dyDescent="0.2">
      <c r="A1302" s="13">
        <v>1402</v>
      </c>
      <c r="B1302" s="37">
        <v>44115.87939814815</v>
      </c>
      <c r="C1302" s="37">
        <v>44117.502708333333</v>
      </c>
      <c r="D1302" s="14">
        <f>IF(AND(Chamados[[#This Row],[Abertura]]&gt;0, Chamados[[#This Row],[Fechamento]]&gt;0, Chamados[[#This Row],[Fechamento]]&gt;Chamados[[#This Row],[Abertura]]), Chamados[[#This Row],[Fechamento]]-Chamados[[#This Row],[Abertura]], "")</f>
        <v>1.6233101851830725</v>
      </c>
      <c r="E130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02" s="15" t="s">
        <v>8</v>
      </c>
      <c r="G1302" s="16">
        <v>2519939</v>
      </c>
      <c r="H1302" s="15" t="s">
        <v>276</v>
      </c>
      <c r="I1302" s="17" t="s">
        <v>138</v>
      </c>
    </row>
    <row r="1303" spans="1:9" x14ac:dyDescent="0.2">
      <c r="A1303" s="13">
        <v>1403</v>
      </c>
      <c r="B1303" s="37">
        <v>44116.008240740739</v>
      </c>
      <c r="C1303" s="37">
        <v>44117.820856481485</v>
      </c>
      <c r="D1303" s="14">
        <f>IF(AND(Chamados[[#This Row],[Abertura]]&gt;0, Chamados[[#This Row],[Fechamento]]&gt;0, Chamados[[#This Row],[Fechamento]]&gt;Chamados[[#This Row],[Abertura]]), Chamados[[#This Row],[Fechamento]]-Chamados[[#This Row],[Abertura]], "")</f>
        <v>1.8126157407459687</v>
      </c>
      <c r="E130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03" s="15" t="s">
        <v>18</v>
      </c>
      <c r="G1303" s="16">
        <v>13721141</v>
      </c>
      <c r="H1303" s="15" t="s">
        <v>276</v>
      </c>
      <c r="I1303" s="17" t="s">
        <v>50</v>
      </c>
    </row>
    <row r="1304" spans="1:9" x14ac:dyDescent="0.2">
      <c r="A1304" s="13">
        <v>1404</v>
      </c>
      <c r="B1304" s="37">
        <v>44116.692789351851</v>
      </c>
      <c r="C1304" s="37">
        <v>44117.853391203702</v>
      </c>
      <c r="D1304" s="14">
        <f>IF(AND(Chamados[[#This Row],[Abertura]]&gt;0, Chamados[[#This Row],[Fechamento]]&gt;0, Chamados[[#This Row],[Fechamento]]&gt;Chamados[[#This Row],[Abertura]]), Chamados[[#This Row],[Fechamento]]-Chamados[[#This Row],[Abertura]], "")</f>
        <v>1.1606018518505152</v>
      </c>
      <c r="E130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04" s="15" t="s">
        <v>8</v>
      </c>
      <c r="G1304" s="16">
        <v>906157128</v>
      </c>
      <c r="H1304" s="15" t="s">
        <v>276</v>
      </c>
      <c r="I1304" s="17" t="s">
        <v>83</v>
      </c>
    </row>
    <row r="1305" spans="1:9" x14ac:dyDescent="0.2">
      <c r="A1305" s="13">
        <v>1405</v>
      </c>
      <c r="B1305" s="37">
        <v>44116.75199074074</v>
      </c>
      <c r="C1305" s="37">
        <v>44117.327268518522</v>
      </c>
      <c r="D1305" s="14">
        <f>IF(AND(Chamados[[#This Row],[Abertura]]&gt;0, Chamados[[#This Row],[Fechamento]]&gt;0, Chamados[[#This Row],[Fechamento]]&gt;Chamados[[#This Row],[Abertura]]), Chamados[[#This Row],[Fechamento]]-Chamados[[#This Row],[Abertura]], "")</f>
        <v>0.57527777778159361</v>
      </c>
      <c r="E130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5" s="15" t="s">
        <v>12</v>
      </c>
      <c r="G1305" s="16">
        <v>697193027</v>
      </c>
      <c r="H1305" s="15" t="s">
        <v>270</v>
      </c>
      <c r="I1305" s="17" t="s">
        <v>75</v>
      </c>
    </row>
    <row r="1306" spans="1:9" x14ac:dyDescent="0.2">
      <c r="A1306" s="13">
        <v>1406</v>
      </c>
      <c r="B1306" s="37">
        <v>44116.844756944447</v>
      </c>
      <c r="C1306" s="37">
        <v>44117.509756944448</v>
      </c>
      <c r="D1306" s="14">
        <f>IF(AND(Chamados[[#This Row],[Abertura]]&gt;0, Chamados[[#This Row],[Fechamento]]&gt;0, Chamados[[#This Row],[Fechamento]]&gt;Chamados[[#This Row],[Abertura]]), Chamados[[#This Row],[Fechamento]]-Chamados[[#This Row],[Abertura]], "")</f>
        <v>0.66500000000087311</v>
      </c>
      <c r="E130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6" s="15" t="s">
        <v>9</v>
      </c>
      <c r="G1306" s="16">
        <v>427673665</v>
      </c>
      <c r="H1306" s="15" t="s">
        <v>270</v>
      </c>
      <c r="I1306" s="17" t="s">
        <v>114</v>
      </c>
    </row>
    <row r="1307" spans="1:9" x14ac:dyDescent="0.2">
      <c r="A1307" s="13">
        <v>1407</v>
      </c>
      <c r="B1307" s="37">
        <v>44117.235659722224</v>
      </c>
      <c r="C1307" s="37">
        <v>44117.313240740739</v>
      </c>
      <c r="D1307" s="14">
        <f>IF(AND(Chamados[[#This Row],[Abertura]]&gt;0, Chamados[[#This Row],[Fechamento]]&gt;0, Chamados[[#This Row],[Fechamento]]&gt;Chamados[[#This Row],[Abertura]]), Chamados[[#This Row],[Fechamento]]-Chamados[[#This Row],[Abertura]], "")</f>
        <v>7.7581018515047617E-2</v>
      </c>
      <c r="E130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07" s="15" t="s">
        <v>21</v>
      </c>
      <c r="G1307" s="16">
        <v>618793838</v>
      </c>
      <c r="H1307" s="15" t="s">
        <v>276</v>
      </c>
      <c r="I1307" s="17" t="s">
        <v>196</v>
      </c>
    </row>
    <row r="1308" spans="1:9" x14ac:dyDescent="0.2">
      <c r="A1308" s="13">
        <v>1408</v>
      </c>
      <c r="B1308" s="37">
        <v>44117.542129629626</v>
      </c>
      <c r="C1308" s="37">
        <v>44118.594085648147</v>
      </c>
      <c r="D1308" s="14">
        <f>IF(AND(Chamados[[#This Row],[Abertura]]&gt;0, Chamados[[#This Row],[Fechamento]]&gt;0, Chamados[[#This Row],[Fechamento]]&gt;Chamados[[#This Row],[Abertura]]), Chamados[[#This Row],[Fechamento]]-Chamados[[#This Row],[Abertura]], "")</f>
        <v>1.0519560185202863</v>
      </c>
      <c r="E130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08" s="15" t="s">
        <v>19</v>
      </c>
      <c r="G1308" s="16">
        <v>386279131</v>
      </c>
      <c r="H1308" s="15" t="s">
        <v>277</v>
      </c>
      <c r="I1308" s="17" t="s">
        <v>253</v>
      </c>
    </row>
    <row r="1309" spans="1:9" x14ac:dyDescent="0.2">
      <c r="A1309" s="13">
        <v>1409</v>
      </c>
      <c r="B1309" s="37">
        <v>44117.707743055558</v>
      </c>
      <c r="C1309" s="37">
        <v>44119.503576388888</v>
      </c>
      <c r="D1309" s="14">
        <f>IF(AND(Chamados[[#This Row],[Abertura]]&gt;0, Chamados[[#This Row],[Fechamento]]&gt;0, Chamados[[#This Row],[Fechamento]]&gt;Chamados[[#This Row],[Abertura]]), Chamados[[#This Row],[Fechamento]]-Chamados[[#This Row],[Abertura]], "")</f>
        <v>1.7958333333299379</v>
      </c>
      <c r="E130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09" s="15" t="s">
        <v>284</v>
      </c>
      <c r="G1309" s="16">
        <v>80669521</v>
      </c>
      <c r="H1309" s="15" t="s">
        <v>277</v>
      </c>
      <c r="I1309" s="17" t="s">
        <v>180</v>
      </c>
    </row>
    <row r="1310" spans="1:9" x14ac:dyDescent="0.2">
      <c r="A1310" s="13">
        <v>1410</v>
      </c>
      <c r="B1310" s="37">
        <v>44117.736030092594</v>
      </c>
      <c r="C1310" s="37">
        <v>44119.683668981481</v>
      </c>
      <c r="D1310" s="14">
        <f>IF(AND(Chamados[[#This Row],[Abertura]]&gt;0, Chamados[[#This Row],[Fechamento]]&gt;0, Chamados[[#This Row],[Fechamento]]&gt;Chamados[[#This Row],[Abertura]]), Chamados[[#This Row],[Fechamento]]-Chamados[[#This Row],[Abertura]], "")</f>
        <v>1.9476388888870133</v>
      </c>
      <c r="E131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10" s="15" t="s">
        <v>284</v>
      </c>
      <c r="G1310" s="16">
        <v>75198960</v>
      </c>
      <c r="H1310" s="15" t="s">
        <v>277</v>
      </c>
      <c r="I1310" s="17" t="s">
        <v>166</v>
      </c>
    </row>
    <row r="1311" spans="1:9" x14ac:dyDescent="0.2">
      <c r="A1311" s="13">
        <v>1411</v>
      </c>
      <c r="B1311" s="37">
        <v>44118.038437499999</v>
      </c>
      <c r="C1311" s="37"/>
      <c r="D1311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1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11" s="15" t="s">
        <v>269</v>
      </c>
      <c r="G1311" s="16">
        <v>117381281</v>
      </c>
      <c r="H1311" s="15" t="s">
        <v>270</v>
      </c>
      <c r="I1311" s="17" t="s">
        <v>198</v>
      </c>
    </row>
    <row r="1312" spans="1:9" x14ac:dyDescent="0.2">
      <c r="A1312" s="13">
        <v>1412</v>
      </c>
      <c r="B1312" s="37">
        <v>44118.267106481479</v>
      </c>
      <c r="C1312" s="37">
        <v>44120.112557870372</v>
      </c>
      <c r="D1312" s="14">
        <f>IF(AND(Chamados[[#This Row],[Abertura]]&gt;0, Chamados[[#This Row],[Fechamento]]&gt;0, Chamados[[#This Row],[Fechamento]]&gt;Chamados[[#This Row],[Abertura]]), Chamados[[#This Row],[Fechamento]]-Chamados[[#This Row],[Abertura]], "")</f>
        <v>1.8454513888937072</v>
      </c>
      <c r="E131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12" s="15" t="s">
        <v>16</v>
      </c>
      <c r="G1312" s="16">
        <v>409101627</v>
      </c>
      <c r="H1312" s="15" t="s">
        <v>276</v>
      </c>
      <c r="I1312" s="17" t="s">
        <v>154</v>
      </c>
    </row>
    <row r="1313" spans="1:9" x14ac:dyDescent="0.2">
      <c r="A1313" s="13">
        <v>1413</v>
      </c>
      <c r="B1313" s="37">
        <v>44118.356041666666</v>
      </c>
      <c r="C1313" s="37">
        <v>44119.423217592594</v>
      </c>
      <c r="D1313" s="14">
        <f>IF(AND(Chamados[[#This Row],[Abertura]]&gt;0, Chamados[[#This Row],[Fechamento]]&gt;0, Chamados[[#This Row],[Fechamento]]&gt;Chamados[[#This Row],[Abertura]]), Chamados[[#This Row],[Fechamento]]-Chamados[[#This Row],[Abertura]], "")</f>
        <v>1.0671759259275859</v>
      </c>
      <c r="E131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13" s="15" t="s">
        <v>16</v>
      </c>
      <c r="G1313" s="16">
        <v>759834241</v>
      </c>
      <c r="H1313" s="15" t="s">
        <v>276</v>
      </c>
      <c r="I1313" s="17" t="s">
        <v>197</v>
      </c>
    </row>
    <row r="1314" spans="1:9" x14ac:dyDescent="0.2">
      <c r="A1314" s="13">
        <v>1414</v>
      </c>
      <c r="B1314" s="37">
        <v>44118.630509259259</v>
      </c>
      <c r="C1314" s="37">
        <v>44120.14135416667</v>
      </c>
      <c r="D1314" s="14">
        <f>IF(AND(Chamados[[#This Row],[Abertura]]&gt;0, Chamados[[#This Row],[Fechamento]]&gt;0, Chamados[[#This Row],[Fechamento]]&gt;Chamados[[#This Row],[Abertura]]), Chamados[[#This Row],[Fechamento]]-Chamados[[#This Row],[Abertura]], "")</f>
        <v>1.510844907410501</v>
      </c>
      <c r="E131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14" s="15" t="s">
        <v>20</v>
      </c>
      <c r="G1314" s="16">
        <v>620994617</v>
      </c>
      <c r="H1314" s="15" t="s">
        <v>270</v>
      </c>
      <c r="I1314" s="17" t="s">
        <v>119</v>
      </c>
    </row>
    <row r="1315" spans="1:9" x14ac:dyDescent="0.2">
      <c r="A1315" s="13">
        <v>1415</v>
      </c>
      <c r="B1315" s="37">
        <v>44118.780601851853</v>
      </c>
      <c r="C1315" s="37">
        <v>44119.236770833333</v>
      </c>
      <c r="D1315" s="14">
        <f>IF(AND(Chamados[[#This Row],[Abertura]]&gt;0, Chamados[[#This Row],[Fechamento]]&gt;0, Chamados[[#This Row],[Fechamento]]&gt;Chamados[[#This Row],[Abertura]]), Chamados[[#This Row],[Fechamento]]-Chamados[[#This Row],[Abertura]], "")</f>
        <v>0.45616898148000473</v>
      </c>
      <c r="E131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15" s="15" t="s">
        <v>285</v>
      </c>
      <c r="G1315" s="16">
        <v>670752181</v>
      </c>
      <c r="H1315" s="15" t="s">
        <v>276</v>
      </c>
      <c r="I1315" s="17" t="s">
        <v>134</v>
      </c>
    </row>
    <row r="1316" spans="1:9" x14ac:dyDescent="0.2">
      <c r="A1316" s="13">
        <v>1416</v>
      </c>
      <c r="B1316" s="37">
        <v>44118.810324074075</v>
      </c>
      <c r="C1316" s="37">
        <v>44120.198865740742</v>
      </c>
      <c r="D1316" s="14">
        <f>IF(AND(Chamados[[#This Row],[Abertura]]&gt;0, Chamados[[#This Row],[Fechamento]]&gt;0, Chamados[[#This Row],[Fechamento]]&gt;Chamados[[#This Row],[Abertura]]), Chamados[[#This Row],[Fechamento]]-Chamados[[#This Row],[Abertura]], "")</f>
        <v>1.3885416666671517</v>
      </c>
      <c r="E131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16" s="15" t="s">
        <v>14</v>
      </c>
      <c r="G1316" s="16">
        <v>994499231</v>
      </c>
      <c r="H1316" s="15" t="s">
        <v>277</v>
      </c>
      <c r="I1316" s="17" t="s">
        <v>152</v>
      </c>
    </row>
    <row r="1317" spans="1:9" x14ac:dyDescent="0.2">
      <c r="A1317" s="13">
        <v>1417</v>
      </c>
      <c r="B1317" s="37">
        <v>44118.855451388888</v>
      </c>
      <c r="C1317" s="37">
        <v>44119.476145833331</v>
      </c>
      <c r="D1317" s="14">
        <f>IF(AND(Chamados[[#This Row],[Abertura]]&gt;0, Chamados[[#This Row],[Fechamento]]&gt;0, Chamados[[#This Row],[Fechamento]]&gt;Chamados[[#This Row],[Abertura]]), Chamados[[#This Row],[Fechamento]]-Chamados[[#This Row],[Abertura]], "")</f>
        <v>0.62069444444205146</v>
      </c>
      <c r="E131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17" s="15" t="s">
        <v>17</v>
      </c>
      <c r="G1317" s="16">
        <v>555494841</v>
      </c>
      <c r="H1317" s="15" t="s">
        <v>270</v>
      </c>
      <c r="I1317" s="17" t="s">
        <v>207</v>
      </c>
    </row>
    <row r="1318" spans="1:9" x14ac:dyDescent="0.2">
      <c r="A1318" s="13">
        <v>1418</v>
      </c>
      <c r="B1318" s="37">
        <v>44119.151909722219</v>
      </c>
      <c r="C1318" s="37">
        <v>44119.497129629628</v>
      </c>
      <c r="D1318" s="14">
        <f>IF(AND(Chamados[[#This Row],[Abertura]]&gt;0, Chamados[[#This Row],[Fechamento]]&gt;0, Chamados[[#This Row],[Fechamento]]&gt;Chamados[[#This Row],[Abertura]]), Chamados[[#This Row],[Fechamento]]-Chamados[[#This Row],[Abertura]], "")</f>
        <v>0.34521990740904585</v>
      </c>
      <c r="E131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18" s="15" t="s">
        <v>10</v>
      </c>
      <c r="G1318" s="16">
        <v>24577793</v>
      </c>
      <c r="H1318" s="15" t="s">
        <v>276</v>
      </c>
      <c r="I1318" s="17" t="s">
        <v>146</v>
      </c>
    </row>
    <row r="1319" spans="1:9" x14ac:dyDescent="0.2">
      <c r="A1319" s="13">
        <v>1419</v>
      </c>
      <c r="B1319" s="37">
        <v>44119.604016203702</v>
      </c>
      <c r="C1319" s="37">
        <v>44120.278773148151</v>
      </c>
      <c r="D1319" s="14">
        <f>IF(AND(Chamados[[#This Row],[Abertura]]&gt;0, Chamados[[#This Row],[Fechamento]]&gt;0, Chamados[[#This Row],[Fechamento]]&gt;Chamados[[#This Row],[Abertura]]), Chamados[[#This Row],[Fechamento]]-Chamados[[#This Row],[Abertura]], "")</f>
        <v>0.67475694444874534</v>
      </c>
      <c r="E131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19" s="15" t="s">
        <v>19</v>
      </c>
      <c r="G1319" s="16">
        <v>328615136</v>
      </c>
      <c r="H1319" s="15" t="s">
        <v>270</v>
      </c>
      <c r="I1319" s="17" t="s">
        <v>153</v>
      </c>
    </row>
    <row r="1320" spans="1:9" x14ac:dyDescent="0.2">
      <c r="A1320" s="13">
        <v>1420</v>
      </c>
      <c r="B1320" s="37">
        <v>44119.641446759262</v>
      </c>
      <c r="C1320" s="37">
        <v>44120.354837962965</v>
      </c>
      <c r="D1320" s="14">
        <f>IF(AND(Chamados[[#This Row],[Abertura]]&gt;0, Chamados[[#This Row],[Fechamento]]&gt;0, Chamados[[#This Row],[Fechamento]]&gt;Chamados[[#This Row],[Abertura]]), Chamados[[#This Row],[Fechamento]]-Chamados[[#This Row],[Abertura]], "")</f>
        <v>0.71339120370248565</v>
      </c>
      <c r="E132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20" s="15" t="s">
        <v>15</v>
      </c>
      <c r="G1320" s="16">
        <v>549147324</v>
      </c>
      <c r="H1320" s="15" t="s">
        <v>277</v>
      </c>
      <c r="I1320" s="17" t="s">
        <v>252</v>
      </c>
    </row>
    <row r="1321" spans="1:9" x14ac:dyDescent="0.2">
      <c r="A1321" s="13">
        <v>1421</v>
      </c>
      <c r="B1321" s="37">
        <v>44120.076099537036</v>
      </c>
      <c r="C1321" s="37">
        <v>44120.269259259258</v>
      </c>
      <c r="D1321" s="14">
        <f>IF(AND(Chamados[[#This Row],[Abertura]]&gt;0, Chamados[[#This Row],[Fechamento]]&gt;0, Chamados[[#This Row],[Fechamento]]&gt;Chamados[[#This Row],[Abertura]]), Chamados[[#This Row],[Fechamento]]-Chamados[[#This Row],[Abertura]], "")</f>
        <v>0.19315972222102573</v>
      </c>
      <c r="E132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21" s="15" t="s">
        <v>15</v>
      </c>
      <c r="G1321" s="16">
        <v>421185772</v>
      </c>
      <c r="H1321" s="15" t="s">
        <v>278</v>
      </c>
      <c r="I1321" s="17" t="s">
        <v>225</v>
      </c>
    </row>
    <row r="1322" spans="1:9" x14ac:dyDescent="0.2">
      <c r="A1322" s="13">
        <v>1422</v>
      </c>
      <c r="B1322" s="37">
        <v>44120.258171296293</v>
      </c>
      <c r="C1322" s="37"/>
      <c r="D1322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2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22" s="15" t="s">
        <v>18</v>
      </c>
      <c r="G1322" s="16">
        <v>35430359</v>
      </c>
      <c r="H1322" s="15" t="s">
        <v>278</v>
      </c>
      <c r="I1322" s="17" t="s">
        <v>228</v>
      </c>
    </row>
    <row r="1323" spans="1:9" x14ac:dyDescent="0.2">
      <c r="A1323" s="13">
        <v>1423</v>
      </c>
      <c r="B1323" s="37">
        <v>44120.284282407411</v>
      </c>
      <c r="C1323" s="37">
        <v>44120.679988425924</v>
      </c>
      <c r="D1323" s="14">
        <f>IF(AND(Chamados[[#This Row],[Abertura]]&gt;0, Chamados[[#This Row],[Fechamento]]&gt;0, Chamados[[#This Row],[Fechamento]]&gt;Chamados[[#This Row],[Abertura]]), Chamados[[#This Row],[Fechamento]]-Chamados[[#This Row],[Abertura]], "")</f>
        <v>0.39570601851301035</v>
      </c>
      <c r="E132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23" s="15" t="s">
        <v>285</v>
      </c>
      <c r="G1323" s="16">
        <v>533687705</v>
      </c>
      <c r="H1323" s="15" t="s">
        <v>276</v>
      </c>
      <c r="I1323" s="17" t="s">
        <v>224</v>
      </c>
    </row>
    <row r="1324" spans="1:9" x14ac:dyDescent="0.2">
      <c r="A1324" s="13">
        <v>1424</v>
      </c>
      <c r="B1324" s="37">
        <v>44120.38585648148</v>
      </c>
      <c r="C1324" s="37">
        <v>44120.693611111114</v>
      </c>
      <c r="D1324" s="14">
        <f>IF(AND(Chamados[[#This Row],[Abertura]]&gt;0, Chamados[[#This Row],[Fechamento]]&gt;0, Chamados[[#This Row],[Fechamento]]&gt;Chamados[[#This Row],[Abertura]]), Chamados[[#This Row],[Fechamento]]-Chamados[[#This Row],[Abertura]], "")</f>
        <v>0.30775462963356404</v>
      </c>
      <c r="E132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24" s="15" t="s">
        <v>18</v>
      </c>
      <c r="G1324" s="16">
        <v>736270754</v>
      </c>
      <c r="H1324" s="15" t="s">
        <v>276</v>
      </c>
      <c r="I1324" s="17" t="s">
        <v>92</v>
      </c>
    </row>
    <row r="1325" spans="1:9" x14ac:dyDescent="0.2">
      <c r="A1325" s="13">
        <v>1425</v>
      </c>
      <c r="B1325" s="37">
        <v>44120.486018518517</v>
      </c>
      <c r="C1325" s="37"/>
      <c r="D1325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2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25" s="15" t="s">
        <v>21</v>
      </c>
      <c r="G1325" s="16">
        <v>116843414</v>
      </c>
      <c r="H1325" s="15" t="s">
        <v>276</v>
      </c>
      <c r="I1325" s="17" t="s">
        <v>168</v>
      </c>
    </row>
    <row r="1326" spans="1:9" x14ac:dyDescent="0.2">
      <c r="A1326" s="13">
        <v>1427</v>
      </c>
      <c r="B1326" s="37">
        <v>44120.878009259257</v>
      </c>
      <c r="C1326" s="37">
        <v>44121.895162037035</v>
      </c>
      <c r="D1326" s="14">
        <f>IF(AND(Chamados[[#This Row],[Abertura]]&gt;0, Chamados[[#This Row],[Fechamento]]&gt;0, Chamados[[#This Row],[Fechamento]]&gt;Chamados[[#This Row],[Abertura]]), Chamados[[#This Row],[Fechamento]]-Chamados[[#This Row],[Abertura]], "")</f>
        <v>1.0171527777783922</v>
      </c>
      <c r="E132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26" s="15" t="s">
        <v>19</v>
      </c>
      <c r="G1326" s="16">
        <v>836836526</v>
      </c>
      <c r="H1326" s="15" t="s">
        <v>276</v>
      </c>
      <c r="I1326" s="17" t="s">
        <v>242</v>
      </c>
    </row>
    <row r="1327" spans="1:9" x14ac:dyDescent="0.2">
      <c r="A1327" s="13">
        <v>1428</v>
      </c>
      <c r="B1327" s="37">
        <v>44121.641446759262</v>
      </c>
      <c r="C1327" s="37">
        <v>44123.346574074072</v>
      </c>
      <c r="D1327" s="14">
        <f>IF(AND(Chamados[[#This Row],[Abertura]]&gt;0, Chamados[[#This Row],[Fechamento]]&gt;0, Chamados[[#This Row],[Fechamento]]&gt;Chamados[[#This Row],[Abertura]]), Chamados[[#This Row],[Fechamento]]-Chamados[[#This Row],[Abertura]], "")</f>
        <v>1.7051273148099426</v>
      </c>
      <c r="E132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27" s="15" t="s">
        <v>17</v>
      </c>
      <c r="G1327" s="16">
        <v>222561967</v>
      </c>
      <c r="H1327" s="15" t="s">
        <v>270</v>
      </c>
      <c r="I1327" s="17" t="s">
        <v>135</v>
      </c>
    </row>
    <row r="1328" spans="1:9" x14ac:dyDescent="0.2">
      <c r="A1328" s="13">
        <v>1429</v>
      </c>
      <c r="B1328" s="37">
        <v>44121.67465277778</v>
      </c>
      <c r="C1328" s="37">
        <v>44123.666851851849</v>
      </c>
      <c r="D1328" s="14">
        <f>IF(AND(Chamados[[#This Row],[Abertura]]&gt;0, Chamados[[#This Row],[Fechamento]]&gt;0, Chamados[[#This Row],[Fechamento]]&gt;Chamados[[#This Row],[Abertura]]), Chamados[[#This Row],[Fechamento]]-Chamados[[#This Row],[Abertura]], "")</f>
        <v>1.9921990740695037</v>
      </c>
      <c r="E132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28" s="15" t="s">
        <v>11</v>
      </c>
      <c r="G1328" s="16">
        <v>690449007</v>
      </c>
      <c r="H1328" s="15" t="s">
        <v>277</v>
      </c>
      <c r="I1328" s="17" t="s">
        <v>143</v>
      </c>
    </row>
    <row r="1329" spans="1:9" x14ac:dyDescent="0.2">
      <c r="A1329" s="13">
        <v>1430</v>
      </c>
      <c r="B1329" s="37">
        <v>44121.894386574073</v>
      </c>
      <c r="C1329" s="37">
        <v>44123.495393518519</v>
      </c>
      <c r="D1329" s="14">
        <f>IF(AND(Chamados[[#This Row],[Abertura]]&gt;0, Chamados[[#This Row],[Fechamento]]&gt;0, Chamados[[#This Row],[Fechamento]]&gt;Chamados[[#This Row],[Abertura]]), Chamados[[#This Row],[Fechamento]]-Chamados[[#This Row],[Abertura]], "")</f>
        <v>1.6010069444455439</v>
      </c>
      <c r="E132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29" s="15" t="s">
        <v>14</v>
      </c>
      <c r="G1329" s="16">
        <v>596585507</v>
      </c>
      <c r="H1329" s="15" t="s">
        <v>276</v>
      </c>
      <c r="I1329" s="17" t="s">
        <v>113</v>
      </c>
    </row>
    <row r="1330" spans="1:9" x14ac:dyDescent="0.2">
      <c r="A1330" s="13">
        <v>1431</v>
      </c>
      <c r="B1330" s="37">
        <v>44121.912638888891</v>
      </c>
      <c r="C1330" s="37">
        <v>44122.24322916667</v>
      </c>
      <c r="D1330" s="14">
        <f>IF(AND(Chamados[[#This Row],[Abertura]]&gt;0, Chamados[[#This Row],[Fechamento]]&gt;0, Chamados[[#This Row],[Fechamento]]&gt;Chamados[[#This Row],[Abertura]]), Chamados[[#This Row],[Fechamento]]-Chamados[[#This Row],[Abertura]], "")</f>
        <v>0.33059027777926531</v>
      </c>
      <c r="E133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0" s="15" t="s">
        <v>8</v>
      </c>
      <c r="G1330" s="16">
        <v>536963528</v>
      </c>
      <c r="H1330" s="15" t="s">
        <v>277</v>
      </c>
      <c r="I1330" s="17" t="s">
        <v>189</v>
      </c>
    </row>
    <row r="1331" spans="1:9" x14ac:dyDescent="0.2">
      <c r="A1331" s="13">
        <v>1432</v>
      </c>
      <c r="B1331" s="37">
        <v>44122.380833333336</v>
      </c>
      <c r="C1331" s="37">
        <v>44123.978020833332</v>
      </c>
      <c r="D1331" s="14">
        <f>IF(AND(Chamados[[#This Row],[Abertura]]&gt;0, Chamados[[#This Row],[Fechamento]]&gt;0, Chamados[[#This Row],[Fechamento]]&gt;Chamados[[#This Row],[Abertura]]), Chamados[[#This Row],[Fechamento]]-Chamados[[#This Row],[Abertura]], "")</f>
        <v>1.5971874999959255</v>
      </c>
      <c r="E133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31" s="15" t="s">
        <v>15</v>
      </c>
      <c r="G1331" s="16">
        <v>107421661</v>
      </c>
      <c r="H1331" s="15" t="s">
        <v>276</v>
      </c>
      <c r="I1331" s="17" t="s">
        <v>176</v>
      </c>
    </row>
    <row r="1332" spans="1:9" x14ac:dyDescent="0.2">
      <c r="A1332" s="13">
        <v>1433</v>
      </c>
      <c r="B1332" s="37">
        <v>44122.755636574075</v>
      </c>
      <c r="C1332" s="37">
        <v>44123.436168981483</v>
      </c>
      <c r="D1332" s="14">
        <f>IF(AND(Chamados[[#This Row],[Abertura]]&gt;0, Chamados[[#This Row],[Fechamento]]&gt;0, Chamados[[#This Row],[Fechamento]]&gt;Chamados[[#This Row],[Abertura]]), Chamados[[#This Row],[Fechamento]]-Chamados[[#This Row],[Abertura]], "")</f>
        <v>0.68053240740846377</v>
      </c>
      <c r="E133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2" s="15" t="s">
        <v>15</v>
      </c>
      <c r="G1332" s="16">
        <v>460927459</v>
      </c>
      <c r="H1332" s="15" t="s">
        <v>270</v>
      </c>
      <c r="I1332" s="17" t="s">
        <v>37</v>
      </c>
    </row>
    <row r="1333" spans="1:9" x14ac:dyDescent="0.2">
      <c r="A1333" s="13">
        <v>1434</v>
      </c>
      <c r="B1333" s="37">
        <v>44122.956516203703</v>
      </c>
      <c r="C1333" s="37">
        <v>44123.790902777779</v>
      </c>
      <c r="D1333" s="14">
        <f>IF(AND(Chamados[[#This Row],[Abertura]]&gt;0, Chamados[[#This Row],[Fechamento]]&gt;0, Chamados[[#This Row],[Fechamento]]&gt;Chamados[[#This Row],[Abertura]]), Chamados[[#This Row],[Fechamento]]-Chamados[[#This Row],[Abertura]], "")</f>
        <v>0.83438657407532446</v>
      </c>
      <c r="E133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3" s="15" t="s">
        <v>15</v>
      </c>
      <c r="G1333" s="16">
        <v>343334010</v>
      </c>
      <c r="H1333" s="15" t="s">
        <v>270</v>
      </c>
      <c r="I1333" s="17" t="s">
        <v>130</v>
      </c>
    </row>
    <row r="1334" spans="1:9" x14ac:dyDescent="0.2">
      <c r="A1334" s="13">
        <v>1435</v>
      </c>
      <c r="B1334" s="37">
        <v>44123.036620370367</v>
      </c>
      <c r="C1334" s="37"/>
      <c r="D1334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3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34" s="15" t="s">
        <v>18</v>
      </c>
      <c r="G1334" s="16">
        <v>819700472</v>
      </c>
      <c r="H1334" s="15" t="s">
        <v>276</v>
      </c>
      <c r="I1334" s="17" t="s">
        <v>160</v>
      </c>
    </row>
    <row r="1335" spans="1:9" x14ac:dyDescent="0.2">
      <c r="A1335" s="13">
        <v>1436</v>
      </c>
      <c r="B1335" s="37">
        <v>44123.322685185187</v>
      </c>
      <c r="C1335" s="37">
        <v>44124.180659722224</v>
      </c>
      <c r="D1335" s="14">
        <f>IF(AND(Chamados[[#This Row],[Abertura]]&gt;0, Chamados[[#This Row],[Fechamento]]&gt;0, Chamados[[#This Row],[Fechamento]]&gt;Chamados[[#This Row],[Abertura]]), Chamados[[#This Row],[Fechamento]]-Chamados[[#This Row],[Abertura]], "")</f>
        <v>0.85797453703708015</v>
      </c>
      <c r="E133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5" s="15" t="s">
        <v>21</v>
      </c>
      <c r="G1335" s="16">
        <v>808061279</v>
      </c>
      <c r="H1335" s="15" t="s">
        <v>276</v>
      </c>
      <c r="I1335" s="17" t="s">
        <v>227</v>
      </c>
    </row>
    <row r="1336" spans="1:9" x14ac:dyDescent="0.2">
      <c r="A1336" s="13">
        <v>1437</v>
      </c>
      <c r="B1336" s="37">
        <v>44123.523553240739</v>
      </c>
      <c r="C1336" s="37">
        <v>44123.774189814816</v>
      </c>
      <c r="D1336" s="14">
        <f>IF(AND(Chamados[[#This Row],[Abertura]]&gt;0, Chamados[[#This Row],[Fechamento]]&gt;0, Chamados[[#This Row],[Fechamento]]&gt;Chamados[[#This Row],[Abertura]]), Chamados[[#This Row],[Fechamento]]-Chamados[[#This Row],[Abertura]], "")</f>
        <v>0.25063657407736173</v>
      </c>
      <c r="E133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6" s="15" t="s">
        <v>285</v>
      </c>
      <c r="G1336" s="16">
        <v>395750918</v>
      </c>
      <c r="H1336" s="15" t="s">
        <v>270</v>
      </c>
      <c r="I1336" s="17" t="s">
        <v>233</v>
      </c>
    </row>
    <row r="1337" spans="1:9" x14ac:dyDescent="0.2">
      <c r="A1337" s="13">
        <v>1438</v>
      </c>
      <c r="B1337" s="37">
        <v>44123.531678240739</v>
      </c>
      <c r="C1337" s="37">
        <v>44124.303078703706</v>
      </c>
      <c r="D1337" s="14">
        <f>IF(AND(Chamados[[#This Row],[Abertura]]&gt;0, Chamados[[#This Row],[Fechamento]]&gt;0, Chamados[[#This Row],[Fechamento]]&gt;Chamados[[#This Row],[Abertura]]), Chamados[[#This Row],[Fechamento]]-Chamados[[#This Row],[Abertura]], "")</f>
        <v>0.77140046296699438</v>
      </c>
      <c r="E133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7" s="15" t="s">
        <v>11</v>
      </c>
      <c r="G1337" s="16">
        <v>562551444</v>
      </c>
      <c r="H1337" s="15" t="s">
        <v>277</v>
      </c>
      <c r="I1337" s="17" t="s">
        <v>255</v>
      </c>
    </row>
    <row r="1338" spans="1:9" x14ac:dyDescent="0.2">
      <c r="A1338" s="13">
        <v>1439</v>
      </c>
      <c r="B1338" s="37">
        <v>44123.649548611109</v>
      </c>
      <c r="C1338" s="37">
        <v>44123.893761574072</v>
      </c>
      <c r="D1338" s="14">
        <f>IF(AND(Chamados[[#This Row],[Abertura]]&gt;0, Chamados[[#This Row],[Fechamento]]&gt;0, Chamados[[#This Row],[Fechamento]]&gt;Chamados[[#This Row],[Abertura]]), Chamados[[#This Row],[Fechamento]]-Chamados[[#This Row],[Abertura]], "")</f>
        <v>0.24421296296350192</v>
      </c>
      <c r="E133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38" s="15" t="s">
        <v>21</v>
      </c>
      <c r="G1338" s="16">
        <v>623153833</v>
      </c>
      <c r="H1338" s="15" t="s">
        <v>270</v>
      </c>
      <c r="I1338" s="17" t="s">
        <v>217</v>
      </c>
    </row>
    <row r="1339" spans="1:9" x14ac:dyDescent="0.2">
      <c r="A1339" s="13">
        <v>1440</v>
      </c>
      <c r="B1339" s="37">
        <v>44123.714120370372</v>
      </c>
      <c r="C1339" s="37"/>
      <c r="D1339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3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39" s="15" t="s">
        <v>21</v>
      </c>
      <c r="G1339" s="16">
        <v>590964364</v>
      </c>
      <c r="H1339" s="15" t="s">
        <v>276</v>
      </c>
      <c r="I1339" s="17" t="s">
        <v>91</v>
      </c>
    </row>
    <row r="1340" spans="1:9" x14ac:dyDescent="0.2">
      <c r="A1340" s="13">
        <v>1441</v>
      </c>
      <c r="B1340" s="37">
        <v>44123.946273148147</v>
      </c>
      <c r="C1340" s="37">
        <v>44125.556875000002</v>
      </c>
      <c r="D1340" s="14">
        <f>IF(AND(Chamados[[#This Row],[Abertura]]&gt;0, Chamados[[#This Row],[Fechamento]]&gt;0, Chamados[[#This Row],[Fechamento]]&gt;Chamados[[#This Row],[Abertura]]), Chamados[[#This Row],[Fechamento]]-Chamados[[#This Row],[Abertura]], "")</f>
        <v>1.6106018518548808</v>
      </c>
      <c r="E134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40" s="15" t="s">
        <v>284</v>
      </c>
      <c r="G1340" s="16">
        <v>427914560</v>
      </c>
      <c r="H1340" s="15" t="s">
        <v>276</v>
      </c>
      <c r="I1340" s="17" t="s">
        <v>103</v>
      </c>
    </row>
    <row r="1341" spans="1:9" x14ac:dyDescent="0.2">
      <c r="A1341" s="13">
        <v>1442</v>
      </c>
      <c r="B1341" s="37">
        <v>44124.254421296297</v>
      </c>
      <c r="C1341" s="37">
        <v>44125.206388888888</v>
      </c>
      <c r="D1341" s="14">
        <f>IF(AND(Chamados[[#This Row],[Abertura]]&gt;0, Chamados[[#This Row],[Fechamento]]&gt;0, Chamados[[#This Row],[Fechamento]]&gt;Chamados[[#This Row],[Abertura]]), Chamados[[#This Row],[Fechamento]]-Chamados[[#This Row],[Abertura]], "")</f>
        <v>0.95196759259124519</v>
      </c>
      <c r="E134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41" s="15" t="s">
        <v>15</v>
      </c>
      <c r="G1341" s="16">
        <v>208853130</v>
      </c>
      <c r="H1341" s="15" t="s">
        <v>270</v>
      </c>
      <c r="I1341" s="17" t="s">
        <v>206</v>
      </c>
    </row>
    <row r="1342" spans="1:9" x14ac:dyDescent="0.2">
      <c r="A1342" s="13">
        <v>1444</v>
      </c>
      <c r="B1342" s="37">
        <v>44124.372395833336</v>
      </c>
      <c r="C1342" s="37">
        <v>44126.03597222222</v>
      </c>
      <c r="D1342" s="14">
        <f>IF(AND(Chamados[[#This Row],[Abertura]]&gt;0, Chamados[[#This Row],[Fechamento]]&gt;0, Chamados[[#This Row],[Fechamento]]&gt;Chamados[[#This Row],[Abertura]]), Chamados[[#This Row],[Fechamento]]-Chamados[[#This Row],[Abertura]], "")</f>
        <v>1.663576388884394</v>
      </c>
      <c r="E134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42" s="15" t="s">
        <v>19</v>
      </c>
      <c r="G1342" s="16">
        <v>433413305</v>
      </c>
      <c r="H1342" s="15" t="s">
        <v>276</v>
      </c>
      <c r="I1342" s="17" t="s">
        <v>23</v>
      </c>
    </row>
    <row r="1343" spans="1:9" x14ac:dyDescent="0.2">
      <c r="A1343" s="13">
        <v>1445</v>
      </c>
      <c r="B1343" s="37">
        <v>44124.883356481485</v>
      </c>
      <c r="C1343" s="37"/>
      <c r="D1343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4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43" s="15" t="s">
        <v>17</v>
      </c>
      <c r="G1343" s="16">
        <v>25805194</v>
      </c>
      <c r="H1343" s="15" t="s">
        <v>276</v>
      </c>
      <c r="I1343" s="17" t="s">
        <v>178</v>
      </c>
    </row>
    <row r="1344" spans="1:9" x14ac:dyDescent="0.2">
      <c r="A1344" s="13">
        <v>1446</v>
      </c>
      <c r="B1344" s="37">
        <v>44124.989791666667</v>
      </c>
      <c r="C1344" s="37">
        <v>44126.170185185183</v>
      </c>
      <c r="D1344" s="14">
        <f>IF(AND(Chamados[[#This Row],[Abertura]]&gt;0, Chamados[[#This Row],[Fechamento]]&gt;0, Chamados[[#This Row],[Fechamento]]&gt;Chamados[[#This Row],[Abertura]]), Chamados[[#This Row],[Fechamento]]-Chamados[[#This Row],[Abertura]], "")</f>
        <v>1.1803935185162118</v>
      </c>
      <c r="E134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44" s="15" t="s">
        <v>18</v>
      </c>
      <c r="G1344" s="16">
        <v>74304770</v>
      </c>
      <c r="H1344" s="15" t="s">
        <v>270</v>
      </c>
      <c r="I1344" s="17" t="s">
        <v>238</v>
      </c>
    </row>
    <row r="1345" spans="1:9" x14ac:dyDescent="0.2">
      <c r="A1345" s="13">
        <v>1447</v>
      </c>
      <c r="B1345" s="37">
        <v>44126.27134259259</v>
      </c>
      <c r="C1345" s="37">
        <v>44127.657511574071</v>
      </c>
      <c r="D1345" s="14">
        <f>IF(AND(Chamados[[#This Row],[Abertura]]&gt;0, Chamados[[#This Row],[Fechamento]]&gt;0, Chamados[[#This Row],[Fechamento]]&gt;Chamados[[#This Row],[Abertura]]), Chamados[[#This Row],[Fechamento]]-Chamados[[#This Row],[Abertura]], "")</f>
        <v>1.3861689814802958</v>
      </c>
      <c r="E134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45" s="15" t="s">
        <v>8</v>
      </c>
      <c r="G1345" s="16">
        <v>615842375</v>
      </c>
      <c r="H1345" s="15" t="s">
        <v>270</v>
      </c>
      <c r="I1345" s="17" t="s">
        <v>169</v>
      </c>
    </row>
    <row r="1346" spans="1:9" x14ac:dyDescent="0.2">
      <c r="A1346" s="13">
        <v>1448</v>
      </c>
      <c r="B1346" s="37">
        <v>44126.39571759259</v>
      </c>
      <c r="C1346" s="37"/>
      <c r="D1346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4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46" s="15" t="s">
        <v>18</v>
      </c>
      <c r="G1346" s="16">
        <v>275588924</v>
      </c>
      <c r="H1346" s="15" t="s">
        <v>277</v>
      </c>
      <c r="I1346" s="17" t="s">
        <v>203</v>
      </c>
    </row>
    <row r="1347" spans="1:9" x14ac:dyDescent="0.2">
      <c r="A1347" s="13">
        <v>1449</v>
      </c>
      <c r="B1347" s="37">
        <v>44126.437847222223</v>
      </c>
      <c r="C1347" s="37">
        <v>44127.048020833332</v>
      </c>
      <c r="D1347" s="14">
        <f>IF(AND(Chamados[[#This Row],[Abertura]]&gt;0, Chamados[[#This Row],[Fechamento]]&gt;0, Chamados[[#This Row],[Fechamento]]&gt;Chamados[[#This Row],[Abertura]]), Chamados[[#This Row],[Fechamento]]-Chamados[[#This Row],[Abertura]], "")</f>
        <v>0.61017361110862112</v>
      </c>
      <c r="E1347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47" s="15" t="s">
        <v>285</v>
      </c>
      <c r="G1347" s="16">
        <v>681250458</v>
      </c>
      <c r="H1347" s="15" t="s">
        <v>277</v>
      </c>
      <c r="I1347" s="17" t="s">
        <v>161</v>
      </c>
    </row>
    <row r="1348" spans="1:9" x14ac:dyDescent="0.2">
      <c r="A1348" s="13">
        <v>1450</v>
      </c>
      <c r="B1348" s="37">
        <v>44126.919189814813</v>
      </c>
      <c r="C1348" s="37">
        <v>44127.332129629627</v>
      </c>
      <c r="D1348" s="14">
        <f>IF(AND(Chamados[[#This Row],[Abertura]]&gt;0, Chamados[[#This Row],[Fechamento]]&gt;0, Chamados[[#This Row],[Fechamento]]&gt;Chamados[[#This Row],[Abertura]]), Chamados[[#This Row],[Fechamento]]-Chamados[[#This Row],[Abertura]], "")</f>
        <v>0.41293981481430819</v>
      </c>
      <c r="E1348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48" s="15" t="s">
        <v>17</v>
      </c>
      <c r="G1348" s="16">
        <v>515662291</v>
      </c>
      <c r="H1348" s="15" t="s">
        <v>277</v>
      </c>
      <c r="I1348" s="17" t="s">
        <v>55</v>
      </c>
    </row>
    <row r="1349" spans="1:9" x14ac:dyDescent="0.2">
      <c r="A1349" s="13">
        <v>1451</v>
      </c>
      <c r="B1349" s="37">
        <v>44127.160509259258</v>
      </c>
      <c r="C1349" s="37">
        <v>44127.461608796293</v>
      </c>
      <c r="D1349" s="14">
        <f>IF(AND(Chamados[[#This Row],[Abertura]]&gt;0, Chamados[[#This Row],[Fechamento]]&gt;0, Chamados[[#This Row],[Fechamento]]&gt;Chamados[[#This Row],[Abertura]]), Chamados[[#This Row],[Fechamento]]-Chamados[[#This Row],[Abertura]], "")</f>
        <v>0.30109953703504289</v>
      </c>
      <c r="E1349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49" s="15" t="s">
        <v>18</v>
      </c>
      <c r="G1349" s="16">
        <v>369336638</v>
      </c>
      <c r="H1349" s="15" t="s">
        <v>270</v>
      </c>
      <c r="I1349" s="17" t="s">
        <v>150</v>
      </c>
    </row>
    <row r="1350" spans="1:9" x14ac:dyDescent="0.2">
      <c r="A1350" s="13">
        <v>1452</v>
      </c>
      <c r="B1350" s="37">
        <v>44127.327800925923</v>
      </c>
      <c r="C1350" s="37">
        <v>44127.507673611108</v>
      </c>
      <c r="D1350" s="14">
        <f>IF(AND(Chamados[[#This Row],[Abertura]]&gt;0, Chamados[[#This Row],[Fechamento]]&gt;0, Chamados[[#This Row],[Fechamento]]&gt;Chamados[[#This Row],[Abertura]]), Chamados[[#This Row],[Fechamento]]-Chamados[[#This Row],[Abertura]], "")</f>
        <v>0.17987268518481869</v>
      </c>
      <c r="E1350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50" s="15" t="s">
        <v>10</v>
      </c>
      <c r="G1350" s="16">
        <v>658152037</v>
      </c>
      <c r="H1350" s="15" t="s">
        <v>276</v>
      </c>
      <c r="I1350" s="17" t="s">
        <v>222</v>
      </c>
    </row>
    <row r="1351" spans="1:9" x14ac:dyDescent="0.2">
      <c r="A1351" s="13">
        <v>1453</v>
      </c>
      <c r="B1351" s="37">
        <v>44127.574282407404</v>
      </c>
      <c r="C1351" s="37">
        <v>44127.541666666664</v>
      </c>
      <c r="D1351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51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Erro</v>
      </c>
      <c r="F1351" s="15" t="s">
        <v>285</v>
      </c>
      <c r="G1351" s="16">
        <v>287697389</v>
      </c>
      <c r="H1351" s="15" t="s">
        <v>277</v>
      </c>
      <c r="I1351" s="17" t="s">
        <v>254</v>
      </c>
    </row>
    <row r="1352" spans="1:9" x14ac:dyDescent="0.2">
      <c r="A1352" s="13">
        <v>1454</v>
      </c>
      <c r="B1352" s="37">
        <v>44128.213506944441</v>
      </c>
      <c r="C1352" s="37"/>
      <c r="D1352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52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52" s="15" t="s">
        <v>12</v>
      </c>
      <c r="G1352" s="16">
        <v>133023951</v>
      </c>
      <c r="H1352" s="15" t="s">
        <v>270</v>
      </c>
      <c r="I1352" s="17" t="s">
        <v>174</v>
      </c>
    </row>
    <row r="1353" spans="1:9" x14ac:dyDescent="0.2">
      <c r="A1353" s="13">
        <v>1455</v>
      </c>
      <c r="B1353" s="37">
        <v>44128.598344907405</v>
      </c>
      <c r="C1353" s="37"/>
      <c r="D1353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53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53" s="15" t="s">
        <v>18</v>
      </c>
      <c r="G1353" s="16">
        <v>766131797</v>
      </c>
      <c r="H1353" s="15" t="s">
        <v>270</v>
      </c>
      <c r="I1353" s="17" t="s">
        <v>44</v>
      </c>
    </row>
    <row r="1354" spans="1:9" x14ac:dyDescent="0.2">
      <c r="A1354" s="13">
        <v>1456</v>
      </c>
      <c r="B1354" s="37">
        <v>44128.615624999999</v>
      </c>
      <c r="C1354" s="37">
        <v>44130.322708333333</v>
      </c>
      <c r="D1354" s="14">
        <f>IF(AND(Chamados[[#This Row],[Abertura]]&gt;0, Chamados[[#This Row],[Fechamento]]&gt;0, Chamados[[#This Row],[Fechamento]]&gt;Chamados[[#This Row],[Abertura]]), Chamados[[#This Row],[Fechamento]]-Chamados[[#This Row],[Abertura]], "")</f>
        <v>1.7070833333345945</v>
      </c>
      <c r="E1354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Crítico</v>
      </c>
      <c r="F1354" s="15" t="s">
        <v>14</v>
      </c>
      <c r="G1354" s="16">
        <v>787275609</v>
      </c>
      <c r="H1354" s="15" t="s">
        <v>277</v>
      </c>
      <c r="I1354" s="17" t="s">
        <v>289</v>
      </c>
    </row>
    <row r="1355" spans="1:9" x14ac:dyDescent="0.2">
      <c r="A1355" s="13">
        <v>1457</v>
      </c>
      <c r="B1355" s="37">
        <v>44128.616689814815</v>
      </c>
      <c r="C1355" s="37"/>
      <c r="D1355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55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55" s="15" t="s">
        <v>13</v>
      </c>
      <c r="G1355" s="16">
        <v>129057074</v>
      </c>
      <c r="H1355" s="15" t="s">
        <v>276</v>
      </c>
      <c r="I1355" s="17" t="s">
        <v>94</v>
      </c>
    </row>
    <row r="1356" spans="1:9" x14ac:dyDescent="0.2">
      <c r="A1356" s="13">
        <v>1458</v>
      </c>
      <c r="B1356" s="37">
        <v>44128.669085648151</v>
      </c>
      <c r="C1356" s="37"/>
      <c r="D1356" s="14" t="str">
        <f>IF(AND(Chamados[[#This Row],[Abertura]]&gt;0, Chamados[[#This Row],[Fechamento]]&gt;0, Chamados[[#This Row],[Fechamento]]&gt;Chamados[[#This Row],[Abertura]]), Chamados[[#This Row],[Fechamento]]-Chamados[[#This Row],[Abertura]], "")</f>
        <v/>
      </c>
      <c r="E1356" s="15" t="str">
        <f>IF(AND(Chamados[[#This Row],[Abertura]]&gt;0, Chamados[[#This Row],[Fechamento]]=0), "Aberto", IF(Chamados[[#This Row],[Fechamento]]&lt;Chamados[[#This Row],[Abertura]], "Erro", IF(Chamados[[#This Row],[Tempo]]&gt;1, "Crítico", "Fechado")))</f>
        <v>Aberto</v>
      </c>
      <c r="F1356" s="15" t="s">
        <v>9</v>
      </c>
      <c r="G1356" s="16">
        <v>924636751</v>
      </c>
      <c r="H1356" s="15" t="s">
        <v>276</v>
      </c>
      <c r="I1356" s="17" t="s">
        <v>105</v>
      </c>
    </row>
    <row r="1357" spans="1:9" x14ac:dyDescent="0.2">
      <c r="A1357" s="18">
        <v>1459</v>
      </c>
      <c r="B1357" s="38">
        <v>44128.73883101852</v>
      </c>
      <c r="C1357" s="38">
        <v>44129.67900462963</v>
      </c>
      <c r="D1357" s="19">
        <f>IF(AND(Chamados[[#This Row],[Abertura]]&gt;0, Chamados[[#This Row],[Fechamento]]&gt;0, Chamados[[#This Row],[Fechamento]]&gt;Chamados[[#This Row],[Abertura]]), Chamados[[#This Row],[Fechamento]]-Chamados[[#This Row],[Abertura]], "")</f>
        <v>0.94017361111036735</v>
      </c>
      <c r="E1357" s="20" t="str">
        <f>IF(AND(Chamados[[#This Row],[Abertura]]&gt;0, Chamados[[#This Row],[Fechamento]]=0), "Aberto", IF(Chamados[[#This Row],[Fechamento]]&lt;Chamados[[#This Row],[Abertura]], "Erro", IF(Chamados[[#This Row],[Tempo]]&gt;1, "Crítico", "Fechado")))</f>
        <v>Fechado</v>
      </c>
      <c r="F1357" s="20" t="s">
        <v>8</v>
      </c>
      <c r="G1357" s="21">
        <v>534350418</v>
      </c>
      <c r="H1357" s="20" t="s">
        <v>276</v>
      </c>
      <c r="I1357" s="22" t="s">
        <v>164</v>
      </c>
    </row>
    <row r="1362" spans="2:2" ht="15.75" x14ac:dyDescent="0.25">
      <c r="B1362"/>
    </row>
  </sheetData>
  <sortState xmlns:xlrd2="http://schemas.microsoft.com/office/spreadsheetml/2017/richdata2" ref="A4:I252">
    <sortCondition ref="B4"/>
  </sortState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Consulta</vt:lpstr>
      <vt:lpstr>Chamados</vt:lpstr>
      <vt:lpstr>ListaNúm</vt:lpstr>
      <vt:lpstr>NúmChamado</vt:lpstr>
    </vt:vector>
  </TitlesOfParts>
  <Company>DCL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2012-03-28T14:30:02Z</cp:lastPrinted>
  <dcterms:created xsi:type="dcterms:W3CDTF">2012-03-03T16:23:08Z</dcterms:created>
  <dcterms:modified xsi:type="dcterms:W3CDTF">2019-05-03T18:11:23Z</dcterms:modified>
</cp:coreProperties>
</file>